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mc:AlternateContent xmlns:mc="http://schemas.openxmlformats.org/markup-compatibility/2006">
    <mc:Choice Requires="x15">
      <x15ac:absPath xmlns:x15ac="http://schemas.microsoft.com/office/spreadsheetml/2010/11/ac" url="https://mybcecatholicedu-my.sharepoint.com/personal/bmartin_bne_catholic_edu_au/Documents/Desktop/"/>
    </mc:Choice>
  </mc:AlternateContent>
  <xr:revisionPtr revIDLastSave="0" documentId="8_{38B3BDE7-C1C3-418A-8FAA-A1D1D44763F5}" xr6:coauthVersionLast="47" xr6:coauthVersionMax="47" xr10:uidLastSave="{00000000-0000-0000-0000-000000000000}"/>
  <bookViews>
    <workbookView xWindow="-108" yWindow="-108" windowWidth="23256" windowHeight="12456" xr2:uid="{00000000-000D-0000-FFFF-FFFF00000000}"/>
  </bookViews>
  <sheets>
    <sheet name="Fee Calculation 2025" sheetId="8" r:id="rId1"/>
    <sheet name="data list" sheetId="9" state="hidden" r:id="rId2"/>
  </sheets>
  <definedNames>
    <definedName name="_xlnm.Print_Area" localSheetId="0">'Fee Calculation 2025'!$A$1:$G$67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8" i="8" l="1"/>
  <c r="E46" i="8"/>
  <c r="D33" i="8"/>
  <c r="E33" i="8" s="1"/>
  <c r="D32" i="8"/>
  <c r="E32" i="8" s="1"/>
  <c r="D31" i="8"/>
  <c r="E31" i="8" s="1"/>
  <c r="D30" i="8"/>
  <c r="E30" i="8" s="1"/>
  <c r="D29" i="8"/>
  <c r="E29" i="8" s="1"/>
  <c r="D28" i="8"/>
  <c r="E28" i="8" s="1"/>
  <c r="D27" i="8"/>
  <c r="E27" i="8" s="1"/>
  <c r="G27" i="8" s="1"/>
  <c r="D25" i="8"/>
  <c r="E25" i="8" s="1"/>
  <c r="D22" i="8"/>
  <c r="E22" i="8" s="1"/>
  <c r="D20" i="8"/>
  <c r="E20" i="8" s="1"/>
  <c r="D18" i="8"/>
  <c r="E18" i="8" s="1"/>
  <c r="D17" i="8"/>
  <c r="E17" i="8" s="1"/>
  <c r="D16" i="8"/>
  <c r="E16" i="8" s="1"/>
  <c r="D15" i="8"/>
  <c r="E15" i="8" s="1"/>
  <c r="G25" i="8" l="1"/>
  <c r="C58" i="8"/>
  <c r="E58" i="8" s="1"/>
  <c r="C57" i="8"/>
  <c r="E57" i="8" s="1"/>
  <c r="C56" i="8"/>
  <c r="E56" i="8" s="1"/>
  <c r="C55" i="8"/>
  <c r="E55" i="8" s="1"/>
  <c r="G48" i="8" l="1"/>
  <c r="E47" i="8"/>
  <c r="G47" i="8" s="1"/>
  <c r="G46" i="8"/>
  <c r="G29" i="8" l="1"/>
  <c r="G30" i="8"/>
  <c r="G31" i="8"/>
  <c r="G32" i="8"/>
  <c r="G28" i="8"/>
  <c r="G33" i="8"/>
  <c r="G39" i="8" l="1"/>
  <c r="G38" i="8"/>
  <c r="G15" i="8" l="1"/>
  <c r="G40" i="8"/>
  <c r="G41" i="8"/>
  <c r="G22" i="8" l="1"/>
  <c r="G20" i="8"/>
  <c r="G18" i="8"/>
  <c r="G16" i="8"/>
  <c r="E59" i="8"/>
  <c r="E35" i="8" l="1"/>
  <c r="E43" i="8" s="1"/>
  <c r="G17" i="8"/>
  <c r="G35" i="8" s="1"/>
  <c r="G43" i="8" s="1"/>
  <c r="G51" i="8" s="1"/>
  <c r="E51" i="8" l="1"/>
  <c r="E61" i="8" l="1"/>
  <c r="E63" i="8"/>
  <c r="F63" i="8" s="1"/>
  <c r="E66" i="8"/>
  <c r="F66" i="8" s="1"/>
  <c r="E65" i="8"/>
  <c r="F65" i="8" s="1"/>
  <c r="E64" i="8"/>
  <c r="F64" i="8" s="1"/>
</calcChain>
</file>

<file path=xl/sharedStrings.xml><?xml version="1.0" encoding="utf-8"?>
<sst xmlns="http://schemas.openxmlformats.org/spreadsheetml/2006/main" count="81" uniqueCount="73">
  <si>
    <r>
      <t xml:space="preserve">         </t>
    </r>
    <r>
      <rPr>
        <b/>
        <sz val="14"/>
        <color rgb="FF000000"/>
        <rFont val="Arial"/>
        <family val="2"/>
      </rPr>
      <t xml:space="preserve">2025- FEE CALCULATION WORKSHEET </t>
    </r>
  </si>
  <si>
    <r>
      <t>Enter relevant data in the blue sections ONLY.</t>
    </r>
    <r>
      <rPr>
        <b/>
        <sz val="12"/>
        <color rgb="FF000000"/>
        <rFont val="Arial"/>
      </rPr>
      <t xml:space="preserve">                                                                                                                                                </t>
    </r>
    <r>
      <rPr>
        <sz val="12"/>
        <color rgb="FF000000"/>
        <rFont val="Arial"/>
      </rPr>
      <t xml:space="preserve">                                                                                                                                                                                                                                                                         The annual total can be used for direct payment plan setup in FACTS (In 2025 FACTS will replace our old Direct Debit system for bank accounts and Bpoint system for credit card payment plans)
</t>
    </r>
    <r>
      <rPr>
        <sz val="12"/>
        <color rgb="FF000000"/>
        <rFont val="Arial"/>
        <family val="2"/>
      </rPr>
      <t>Please note FACTs set up information will be sent to parents/carers during November.</t>
    </r>
    <r>
      <rPr>
        <sz val="12"/>
        <color rgb="FF000000"/>
        <rFont val="Arial"/>
      </rPr>
      <t xml:space="preserve">
</t>
    </r>
  </si>
  <si>
    <t xml:space="preserve">
</t>
  </si>
  <si>
    <t>Family Details</t>
  </si>
  <si>
    <t>Student Names</t>
  </si>
  <si>
    <t xml:space="preserve">No of Children </t>
  </si>
  <si>
    <t>Year Level</t>
  </si>
  <si>
    <t>Fee %</t>
  </si>
  <si>
    <t xml:space="preserve">Account Holder(s): </t>
  </si>
  <si>
    <t xml:space="preserve">Customer #: </t>
  </si>
  <si>
    <t>Fee Category</t>
  </si>
  <si>
    <t>Description</t>
  </si>
  <si>
    <t>Fee Schedule</t>
  </si>
  <si>
    <t xml:space="preserve">Number </t>
  </si>
  <si>
    <t>Annual Fee</t>
  </si>
  <si>
    <t>Billing Amount                                                                                                                                                                                                                                                               that appears on your statement each Term</t>
  </si>
  <si>
    <t>Tuition Fees</t>
  </si>
  <si>
    <t xml:space="preserve">  1 Child</t>
  </si>
  <si>
    <t xml:space="preserve">  2 Children</t>
  </si>
  <si>
    <t xml:space="preserve">  3 Children</t>
  </si>
  <si>
    <t xml:space="preserve">  4 Children or more</t>
  </si>
  <si>
    <t>Capital Levy</t>
  </si>
  <si>
    <t xml:space="preserve">per Family - Compulsory  </t>
  </si>
  <si>
    <t>School Parent Network Levy</t>
  </si>
  <si>
    <t>Technology  Levy</t>
  </si>
  <si>
    <t>per student</t>
  </si>
  <si>
    <t>General Levy</t>
  </si>
  <si>
    <t>Prep</t>
  </si>
  <si>
    <t>Year 1</t>
  </si>
  <si>
    <t>Year 2</t>
  </si>
  <si>
    <t>Year 3</t>
  </si>
  <si>
    <t>Year 4</t>
  </si>
  <si>
    <t>Year 5</t>
  </si>
  <si>
    <t>Year 6</t>
  </si>
  <si>
    <t>                                           TOTAL FOR 2025</t>
  </si>
  <si>
    <t>Adjust Credit or Debit Balance from previous year,  Enrolment Fee refund</t>
  </si>
  <si>
    <t>Put in actual amount</t>
  </si>
  <si>
    <t>Adjustments</t>
  </si>
  <si>
    <t>*  Deduct $150 from paid Enrolment Fee for NEW Families starting in 2025</t>
  </si>
  <si>
    <t>*  Deduct Credit Balance Brought Forward from previous year </t>
  </si>
  <si>
    <t>*  Add Debit Balance Brought Forward from previous year (amount still owing)</t>
  </si>
  <si>
    <t xml:space="preserve">                                  ANNUAL TOTAL including ADJUSTMENTS </t>
  </si>
  <si>
    <t>Select one or more of the following voluntary contributions (Yes on relevant line)</t>
  </si>
  <si>
    <t>$</t>
  </si>
  <si>
    <t>Voluntary Contributions</t>
  </si>
  <si>
    <t>Building Fund Donation  (Tax Deductible)</t>
  </si>
  <si>
    <t>Library Fund Donation  (Tax Deductible)</t>
  </si>
  <si>
    <t>Parish Contribution Donation</t>
  </si>
  <si>
    <t xml:space="preserve">                                  ANNUAL TOTAL including ADJUSTMENTS and Voluntary Contributions</t>
  </si>
  <si>
    <t xml:space="preserve">Early Payment </t>
  </si>
  <si>
    <r>
      <rPr>
        <b/>
        <i/>
        <sz val="12"/>
        <color rgb="FF000000"/>
        <rFont val="Arial"/>
        <family val="2"/>
      </rPr>
      <t xml:space="preserve">Only apply the below Discount if the                                           Annual Total including Adjustments for 2025 is                                                       </t>
    </r>
    <r>
      <rPr>
        <b/>
        <i/>
        <u/>
        <sz val="12"/>
        <color rgb="FF000000"/>
        <rFont val="Arial"/>
        <family val="2"/>
      </rPr>
      <t>PAID IN FULL BY THE   28</t>
    </r>
    <r>
      <rPr>
        <b/>
        <i/>
        <u/>
        <sz val="14"/>
        <color rgb="FF000000"/>
        <rFont val="Arial"/>
        <family val="2"/>
      </rPr>
      <t>/2/2025</t>
    </r>
  </si>
  <si>
    <t>Put '1' only on relevant line</t>
  </si>
  <si>
    <t>Discount</t>
  </si>
  <si>
    <t xml:space="preserve">  1  Child in Family      - </t>
  </si>
  <si>
    <t xml:space="preserve">  2  Children in Family -</t>
  </si>
  <si>
    <t xml:space="preserve">  3  Children in Family -</t>
  </si>
  <si>
    <t xml:space="preserve">  4+  Children in Family -</t>
  </si>
  <si>
    <t>Total Discount</t>
  </si>
  <si>
    <t>ANNUAL TOTAL FOR 2025 including DISCOUNT IF PAID IN FULL BY 28/2/2025</t>
  </si>
  <si>
    <t>Payment Schedule</t>
  </si>
  <si>
    <r>
      <t xml:space="preserve">  Payment Frequency - per </t>
    </r>
    <r>
      <rPr>
        <b/>
        <sz val="10"/>
        <rFont val="Arial"/>
        <family val="2"/>
      </rPr>
      <t>Week</t>
    </r>
    <r>
      <rPr>
        <sz val="10"/>
        <rFont val="Arial"/>
        <family val="2"/>
      </rPr>
      <t xml:space="preserve">                e.g.   (15th February to 15th November)</t>
    </r>
  </si>
  <si>
    <t>÷ 40 pmts</t>
  </si>
  <si>
    <t>Direct Debit &amp; BPOINT Forms available online</t>
  </si>
  <si>
    <r>
      <t xml:space="preserve">  Payment Frequency - per </t>
    </r>
    <r>
      <rPr>
        <b/>
        <sz val="10"/>
        <rFont val="Arial"/>
        <family val="2"/>
      </rPr>
      <t>Fortnight</t>
    </r>
    <r>
      <rPr>
        <sz val="10"/>
        <rFont val="Arial"/>
        <family val="2"/>
      </rPr>
      <t xml:space="preserve">         e.g.    (15th February to 8th November)</t>
    </r>
  </si>
  <si>
    <t>÷ 20 pmts</t>
  </si>
  <si>
    <t>Use the LINK below to work out your fee dates</t>
  </si>
  <si>
    <r>
      <t xml:space="preserve">  Payment Frequency - per </t>
    </r>
    <r>
      <rPr>
        <b/>
        <sz val="10"/>
        <rFont val="Arial"/>
        <family val="2"/>
      </rPr>
      <t>Month</t>
    </r>
    <r>
      <rPr>
        <sz val="10"/>
        <rFont val="Arial"/>
        <family val="2"/>
      </rPr>
      <t xml:space="preserve">              e.g.    (15th February to 15th November)</t>
    </r>
  </si>
  <si>
    <t>÷ 10 pmts</t>
  </si>
  <si>
    <r>
      <t xml:space="preserve">  Payment Frequency - per </t>
    </r>
    <r>
      <rPr>
        <b/>
        <sz val="10"/>
        <rFont val="Arial"/>
        <family val="2"/>
      </rPr>
      <t xml:space="preserve">Term </t>
    </r>
    <r>
      <rPr>
        <sz val="10"/>
        <rFont val="Arial"/>
        <family val="2"/>
      </rPr>
      <t xml:space="preserve">                         by end of Week 4 of each Term</t>
    </r>
  </si>
  <si>
    <t>÷   4 pmts</t>
  </si>
  <si>
    <t>2025 ADF Ready Reckoner</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</si>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</sst>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quot;$&quot;#,##0.00"/>
    <numFmt numFmtId="166" formatCode="_-[$$-409]* #,##0.00_ ;_-[$$-409]* \-#,##0.00\ ;_-[$$-409]* &quot;-&quot;??_ ;_-@_ "/>
  </numFmts>
  <fonts count="27" x14ac:knownFonts="1">
    <font>
      <sz val="10"/>
      <name val="Arial"/>
    </font>
    <font>
      <sz val="10"/>
      <name val="Arial"/>
      <family val="2"/>
    </font>
    <font>
      <b/>
      <sz val="14"/>
      <name val="Arial"/>
      <family val="2"/>
    </font>
    <font>
      <sz val="10"/>
      <name val="Arial"/>
      <family val="2"/>
    </font>
    <font>
      <sz val="12"/>
      <name val="Arial"/>
      <family val="2"/>
    </font>
    <font>
      <b/>
      <i/>
      <sz val="12"/>
      <name val="Arial"/>
      <family val="2"/>
    </font>
    <font>
      <b/>
      <sz val="12"/>
      <name val="Arial"/>
      <family val="2"/>
    </font>
    <font>
      <sz val="12"/>
      <color theme="0" tint="-0.14999847407452621"/>
      <name val="Arial"/>
      <family val="2"/>
    </font>
    <font>
      <b/>
      <i/>
      <sz val="12"/>
      <color rgb="FFFF0000"/>
      <name val="Arial"/>
      <family val="2"/>
    </font>
    <font>
      <b/>
      <sz val="12"/>
      <color theme="1"/>
      <name val="Arial"/>
      <family val="2"/>
    </font>
    <font>
      <i/>
      <sz val="12"/>
      <name val="Arial"/>
      <family val="2"/>
    </font>
    <font>
      <b/>
      <sz val="12"/>
      <color rgb="FFFF0000"/>
      <name val="Arial"/>
      <family val="2"/>
    </font>
    <font>
      <b/>
      <sz val="10"/>
      <name val="Arial"/>
      <family val="2"/>
    </font>
    <font>
      <b/>
      <i/>
      <sz val="10"/>
      <name val="Arial"/>
      <family val="2"/>
    </font>
    <font>
      <sz val="8"/>
      <name val="Arial"/>
      <family val="2"/>
    </font>
    <font>
      <b/>
      <sz val="11"/>
      <name val="Arial"/>
      <family val="2"/>
    </font>
    <font>
      <u/>
      <sz val="10"/>
      <color theme="10"/>
      <name val="Arial"/>
      <family val="2"/>
    </font>
    <font>
      <b/>
      <sz val="12"/>
      <color theme="0" tint="-4.9989318521683403E-2"/>
      <name val="Arial"/>
      <family val="2"/>
    </font>
    <font>
      <sz val="10"/>
      <name val="Arial"/>
      <family val="2"/>
    </font>
    <font>
      <b/>
      <i/>
      <sz val="12"/>
      <color rgb="FF000000"/>
      <name val="Arial"/>
      <family val="2"/>
    </font>
    <font>
      <b/>
      <i/>
      <u/>
      <sz val="12"/>
      <color rgb="FF000000"/>
      <name val="Arial"/>
      <family val="2"/>
    </font>
    <font>
      <b/>
      <i/>
      <u/>
      <sz val="14"/>
      <color rgb="FF000000"/>
      <name val="Arial"/>
      <family val="2"/>
    </font>
    <font>
      <b/>
      <sz val="12"/>
      <color rgb="FF000000"/>
      <name val="Arial"/>
      <family val="2"/>
    </font>
    <font>
      <b/>
      <sz val="14"/>
      <color rgb="FF000000"/>
      <name val="Arial"/>
      <family val="2"/>
    </font>
    <font>
      <b/>
      <sz val="12"/>
      <color rgb="FF000000"/>
      <name val="Arial"/>
    </font>
    <font>
      <sz val="12"/>
      <color rgb="FF000000"/>
      <name val="Arial"/>
    </font>
    <font>
      <sz val="12"/>
      <color rgb="FF000000"/>
      <name val="Arial"/>
      <family val="2"/>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99"/>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double">
        <color auto="1"/>
      </left>
      <right style="double">
        <color auto="1"/>
      </right>
      <top style="double">
        <color auto="1"/>
      </top>
      <bottom style="double">
        <color auto="1"/>
      </bottom>
      <diagonal/>
    </border>
    <border>
      <left/>
      <right/>
      <top style="double">
        <color auto="1"/>
      </top>
      <bottom/>
      <diagonal/>
    </border>
    <border>
      <left/>
      <right style="double">
        <color auto="1"/>
      </right>
      <top style="double">
        <color auto="1"/>
      </top>
      <bottom/>
      <diagonal/>
    </border>
    <border>
      <left/>
      <right style="double">
        <color auto="1"/>
      </right>
      <top/>
      <bottom/>
      <diagonal/>
    </border>
    <border>
      <left/>
      <right/>
      <top/>
      <bottom style="double">
        <color auto="1"/>
      </bottom>
      <diagonal/>
    </border>
    <border>
      <left/>
      <right style="double">
        <color auto="1"/>
      </right>
      <top/>
      <bottom style="double">
        <color auto="1"/>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double">
        <color indexed="64"/>
      </top>
      <bottom style="thin">
        <color indexed="64"/>
      </bottom>
      <diagonal/>
    </border>
    <border>
      <left/>
      <right style="double">
        <color auto="1"/>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top style="double">
        <color auto="1"/>
      </top>
      <bottom style="medium">
        <color indexed="64"/>
      </bottom>
      <diagonal/>
    </border>
    <border>
      <left/>
      <right/>
      <top style="double">
        <color auto="1"/>
      </top>
      <bottom style="medium">
        <color indexed="64"/>
      </bottom>
      <diagonal/>
    </border>
    <border>
      <left style="double">
        <color indexed="64"/>
      </left>
      <right style="double">
        <color indexed="64"/>
      </right>
      <top style="thin">
        <color indexed="64"/>
      </top>
      <bottom style="thin">
        <color indexed="64"/>
      </bottom>
      <diagonal/>
    </border>
    <border>
      <left/>
      <right style="medium">
        <color indexed="64"/>
      </right>
      <top/>
      <bottom/>
      <diagonal/>
    </border>
  </borders>
  <cellStyleXfs count="4">
    <xf numFmtId="0" fontId="0" fillId="0" borderId="0"/>
    <xf numFmtId="164" fontId="3" fillId="0" borderId="0" applyFont="0" applyFill="0" applyBorder="0" applyAlignment="0" applyProtection="0"/>
    <xf numFmtId="0" fontId="16" fillId="0" borderId="0" applyNumberFormat="0" applyFill="0" applyBorder="0" applyAlignment="0" applyProtection="0"/>
    <xf numFmtId="9" fontId="18" fillId="0" borderId="0" applyFont="0" applyFill="0" applyBorder="0" applyAlignment="0" applyProtection="0"/>
  </cellStyleXfs>
  <cellXfs count="182">
    <xf numFmtId="0" fontId="0" fillId="0" borderId="0" xfId="0"/>
    <xf numFmtId="0" fontId="4" fillId="8" borderId="9" xfId="0" applyFont="1" applyFill="1" applyBorder="1" applyProtection="1">
      <protection locked="0"/>
    </xf>
    <xf numFmtId="1" fontId="6" fillId="8" borderId="9" xfId="0" applyNumberFormat="1" applyFont="1" applyFill="1" applyBorder="1" applyAlignment="1" applyProtection="1">
      <alignment horizontal="center" vertical="top"/>
      <protection locked="0"/>
    </xf>
    <xf numFmtId="165" fontId="9" fillId="8" borderId="10" xfId="0" applyNumberFormat="1" applyFont="1" applyFill="1" applyBorder="1" applyAlignment="1" applyProtection="1">
      <alignment horizontal="center" vertical="top"/>
      <protection locked="0"/>
    </xf>
    <xf numFmtId="1" fontId="6" fillId="8" borderId="8" xfId="0" applyNumberFormat="1" applyFont="1" applyFill="1" applyBorder="1" applyAlignment="1" applyProtection="1">
      <alignment horizontal="center" vertical="top"/>
      <protection locked="0"/>
    </xf>
    <xf numFmtId="0" fontId="1" fillId="0" borderId="0" xfId="0" applyFont="1"/>
    <xf numFmtId="0" fontId="4" fillId="8" borderId="42" xfId="0" applyFont="1" applyFill="1" applyBorder="1" applyAlignment="1" applyProtection="1">
      <alignment horizontal="center"/>
      <protection locked="0"/>
    </xf>
    <xf numFmtId="0" fontId="4" fillId="8" borderId="31" xfId="0" applyFont="1" applyFill="1" applyBorder="1" applyAlignment="1" applyProtection="1">
      <alignment horizontal="center"/>
      <protection locked="0"/>
    </xf>
    <xf numFmtId="0" fontId="4" fillId="8" borderId="37" xfId="0" applyFont="1" applyFill="1" applyBorder="1" applyAlignment="1" applyProtection="1">
      <alignment horizontal="center"/>
      <protection locked="0"/>
    </xf>
    <xf numFmtId="0" fontId="4" fillId="8" borderId="33" xfId="0" applyFont="1" applyFill="1" applyBorder="1" applyAlignment="1" applyProtection="1">
      <alignment horizontal="center"/>
      <protection locked="0"/>
    </xf>
    <xf numFmtId="0" fontId="4" fillId="8" borderId="38" xfId="0" applyFont="1" applyFill="1" applyBorder="1" applyAlignment="1" applyProtection="1">
      <alignment horizontal="center"/>
      <protection locked="0"/>
    </xf>
    <xf numFmtId="166" fontId="10" fillId="8" borderId="46" xfId="1" applyNumberFormat="1" applyFont="1" applyFill="1" applyBorder="1" applyProtection="1">
      <protection locked="0"/>
    </xf>
    <xf numFmtId="9" fontId="4" fillId="8" borderId="9" xfId="3" applyFont="1" applyFill="1" applyBorder="1" applyAlignment="1" applyProtection="1">
      <alignment horizontal="center"/>
      <protection locked="0"/>
    </xf>
    <xf numFmtId="0" fontId="4" fillId="0" borderId="0" xfId="0" applyFont="1"/>
    <xf numFmtId="0" fontId="4" fillId="0" borderId="0" xfId="0" applyFont="1" applyAlignment="1">
      <alignment horizontal="center"/>
    </xf>
    <xf numFmtId="0" fontId="7" fillId="0" borderId="0" xfId="0" applyFont="1"/>
    <xf numFmtId="0" fontId="6" fillId="2" borderId="4" xfId="0" applyFont="1" applyFill="1" applyBorder="1" applyAlignment="1">
      <alignment horizontal="center" vertical="center"/>
    </xf>
    <xf numFmtId="1" fontId="6" fillId="2" borderId="4" xfId="0" applyNumberFormat="1" applyFont="1" applyFill="1" applyBorder="1" applyAlignment="1">
      <alignment horizontal="center" vertical="center"/>
    </xf>
    <xf numFmtId="0" fontId="6" fillId="2" borderId="4" xfId="0" applyFont="1" applyFill="1" applyBorder="1" applyAlignment="1">
      <alignment horizontal="center" vertical="center" wrapText="1"/>
    </xf>
    <xf numFmtId="0" fontId="6" fillId="0" borderId="17" xfId="0" applyFont="1" applyBorder="1" applyAlignment="1">
      <alignment horizontal="center"/>
    </xf>
    <xf numFmtId="0" fontId="6" fillId="0" borderId="9" xfId="0" applyFont="1" applyBorder="1" applyAlignment="1">
      <alignment horizontal="center"/>
    </xf>
    <xf numFmtId="0" fontId="4" fillId="0" borderId="12" xfId="0" applyFont="1" applyBorder="1"/>
    <xf numFmtId="0" fontId="9" fillId="0" borderId="10" xfId="0" applyFont="1" applyBorder="1" applyAlignment="1">
      <alignment horizontal="center" vertical="top"/>
    </xf>
    <xf numFmtId="4" fontId="6" fillId="0" borderId="4" xfId="0" applyNumberFormat="1" applyFont="1" applyBorder="1" applyAlignment="1">
      <alignment horizontal="center" vertical="center" wrapText="1"/>
    </xf>
    <xf numFmtId="4" fontId="6" fillId="0" borderId="7" xfId="0" applyNumberFormat="1" applyFont="1" applyBorder="1" applyAlignment="1">
      <alignment horizontal="center" vertical="center" wrapText="1"/>
    </xf>
    <xf numFmtId="165" fontId="6" fillId="0" borderId="4" xfId="0" applyNumberFormat="1" applyFont="1" applyBorder="1" applyAlignment="1">
      <alignment horizontal="center" vertical="center" wrapText="1"/>
    </xf>
    <xf numFmtId="0" fontId="6" fillId="0" borderId="2" xfId="0" applyFont="1" applyBorder="1" applyAlignment="1">
      <alignment horizontal="center" vertical="center" wrapText="1"/>
    </xf>
    <xf numFmtId="165" fontId="6" fillId="3" borderId="4" xfId="0" applyNumberFormat="1" applyFont="1" applyFill="1" applyBorder="1" applyAlignment="1">
      <alignment horizontal="center" vertical="center"/>
    </xf>
    <xf numFmtId="165" fontId="6" fillId="2" borderId="0" xfId="0" applyNumberFormat="1" applyFont="1" applyFill="1" applyAlignment="1">
      <alignment horizontal="center"/>
    </xf>
    <xf numFmtId="4" fontId="6" fillId="0" borderId="5" xfId="0" applyNumberFormat="1" applyFont="1" applyBorder="1" applyAlignment="1">
      <alignment horizontal="center" wrapText="1"/>
    </xf>
    <xf numFmtId="4" fontId="6" fillId="0" borderId="5" xfId="0" applyNumberFormat="1" applyFont="1" applyBorder="1" applyAlignment="1">
      <alignment horizontal="left" wrapText="1"/>
    </xf>
    <xf numFmtId="165" fontId="6" fillId="0" borderId="5" xfId="0" applyNumberFormat="1" applyFont="1" applyBorder="1" applyAlignment="1">
      <alignment horizontal="center" wrapText="1"/>
    </xf>
    <xf numFmtId="0" fontId="6" fillId="0" borderId="13" xfId="0" applyFont="1" applyBorder="1" applyAlignment="1">
      <alignment horizontal="center" wrapText="1"/>
    </xf>
    <xf numFmtId="165" fontId="6" fillId="0" borderId="5" xfId="0" applyNumberFormat="1" applyFont="1" applyBorder="1" applyAlignment="1">
      <alignment horizontal="center"/>
    </xf>
    <xf numFmtId="165" fontId="6" fillId="0" borderId="0" xfId="0" applyNumberFormat="1" applyFont="1" applyAlignment="1">
      <alignment horizontal="center"/>
    </xf>
    <xf numFmtId="0" fontId="4" fillId="0" borderId="5" xfId="0" applyFont="1" applyBorder="1" applyAlignment="1">
      <alignment horizontal="center"/>
    </xf>
    <xf numFmtId="0" fontId="5" fillId="0" borderId="6" xfId="0" applyFont="1" applyBorder="1" applyAlignment="1">
      <alignment horizontal="center"/>
    </xf>
    <xf numFmtId="0" fontId="4" fillId="0" borderId="6" xfId="0" applyFont="1" applyBorder="1" applyAlignment="1">
      <alignment horizontal="center"/>
    </xf>
    <xf numFmtId="165" fontId="4" fillId="0" borderId="6" xfId="0" applyNumberFormat="1" applyFont="1" applyBorder="1" applyAlignment="1">
      <alignment horizontal="center"/>
    </xf>
    <xf numFmtId="0" fontId="4" fillId="0" borderId="11" xfId="0" applyFont="1" applyBorder="1" applyAlignment="1">
      <alignment horizontal="center"/>
    </xf>
    <xf numFmtId="165" fontId="4" fillId="0" borderId="0" xfId="0" applyNumberFormat="1" applyFont="1" applyAlignment="1">
      <alignment horizontal="center"/>
    </xf>
    <xf numFmtId="0" fontId="5" fillId="0" borderId="7" xfId="0" applyFont="1" applyBorder="1" applyAlignment="1">
      <alignment horizontal="center"/>
    </xf>
    <xf numFmtId="0" fontId="4" fillId="0" borderId="7" xfId="0" applyFont="1" applyBorder="1" applyAlignment="1">
      <alignment horizontal="center"/>
    </xf>
    <xf numFmtId="165" fontId="4" fillId="0" borderId="7" xfId="0" applyNumberFormat="1" applyFont="1" applyBorder="1" applyAlignment="1">
      <alignment horizontal="center"/>
    </xf>
    <xf numFmtId="0" fontId="5" fillId="0" borderId="5" xfId="0" applyFont="1" applyBorder="1" applyAlignment="1">
      <alignment horizontal="center"/>
    </xf>
    <xf numFmtId="0" fontId="4" fillId="0" borderId="5" xfId="0" applyFont="1" applyBorder="1"/>
    <xf numFmtId="165" fontId="4" fillId="0" borderId="5" xfId="0" applyNumberFormat="1" applyFont="1" applyBorder="1" applyAlignment="1">
      <alignment horizontal="center"/>
    </xf>
    <xf numFmtId="0" fontId="4" fillId="0" borderId="13" xfId="0" applyFont="1" applyBorder="1" applyAlignment="1">
      <alignment horizontal="center"/>
    </xf>
    <xf numFmtId="0" fontId="5" fillId="0" borderId="6" xfId="0" applyFont="1" applyBorder="1" applyAlignment="1">
      <alignment horizontal="center" vertical="center"/>
    </xf>
    <xf numFmtId="0" fontId="6" fillId="0" borderId="6" xfId="0" applyFont="1" applyBorder="1" applyAlignment="1">
      <alignment horizontal="center" vertical="center"/>
    </xf>
    <xf numFmtId="0" fontId="6" fillId="0" borderId="6" xfId="0" applyFont="1" applyBorder="1"/>
    <xf numFmtId="4" fontId="6" fillId="0" borderId="6" xfId="0" applyNumberFormat="1" applyFont="1" applyBorder="1" applyAlignment="1">
      <alignment horizontal="center" vertical="center"/>
    </xf>
    <xf numFmtId="4" fontId="6" fillId="0" borderId="7" xfId="0" applyNumberFormat="1" applyFont="1" applyBorder="1" applyAlignment="1">
      <alignment horizontal="center"/>
    </xf>
    <xf numFmtId="0" fontId="4" fillId="0" borderId="12" xfId="0" applyFont="1" applyBorder="1" applyAlignment="1">
      <alignment horizontal="center"/>
    </xf>
    <xf numFmtId="4" fontId="6" fillId="0" borderId="5" xfId="0" applyNumberFormat="1" applyFont="1" applyBorder="1" applyAlignment="1">
      <alignment horizontal="center"/>
    </xf>
    <xf numFmtId="0" fontId="4" fillId="0" borderId="5" xfId="0" applyFont="1" applyBorder="1" applyAlignment="1">
      <alignment horizontal="center" wrapText="1"/>
    </xf>
    <xf numFmtId="4" fontId="4" fillId="0" borderId="6" xfId="0" applyNumberFormat="1" applyFont="1" applyBorder="1" applyAlignment="1">
      <alignment horizontal="center"/>
    </xf>
    <xf numFmtId="0" fontId="13" fillId="0" borderId="6" xfId="0" applyFont="1" applyBorder="1" applyAlignment="1">
      <alignment horizontal="center"/>
    </xf>
    <xf numFmtId="0" fontId="6" fillId="0" borderId="4" xfId="0" applyFont="1" applyBorder="1" applyAlignment="1">
      <alignment horizontal="center" vertical="center"/>
    </xf>
    <xf numFmtId="165" fontId="6" fillId="2" borderId="4" xfId="0" applyNumberFormat="1" applyFont="1" applyFill="1" applyBorder="1" applyAlignment="1">
      <alignment horizontal="center" vertical="center"/>
    </xf>
    <xf numFmtId="165" fontId="6" fillId="2" borderId="0" xfId="0" applyNumberFormat="1" applyFont="1" applyFill="1" applyAlignment="1">
      <alignment horizontal="center" vertical="center"/>
    </xf>
    <xf numFmtId="0" fontId="4" fillId="0" borderId="0" xfId="0" applyFont="1" applyAlignment="1">
      <alignment vertical="center"/>
    </xf>
    <xf numFmtId="0" fontId="6" fillId="2" borderId="0" xfId="0" applyFont="1" applyFill="1" applyAlignment="1">
      <alignment horizontal="center"/>
    </xf>
    <xf numFmtId="0" fontId="6" fillId="2" borderId="0" xfId="0" applyFont="1" applyFill="1" applyAlignment="1">
      <alignment horizontal="left"/>
    </xf>
    <xf numFmtId="0" fontId="4" fillId="2" borderId="0" xfId="0" applyFont="1" applyFill="1" applyAlignment="1">
      <alignment horizontal="left"/>
    </xf>
    <xf numFmtId="0" fontId="4" fillId="2" borderId="0" xfId="0" applyFont="1" applyFill="1"/>
    <xf numFmtId="165" fontId="15" fillId="2" borderId="20" xfId="0" applyNumberFormat="1" applyFont="1" applyFill="1" applyBorder="1" applyAlignment="1">
      <alignment horizontal="center" wrapText="1"/>
    </xf>
    <xf numFmtId="165" fontId="6" fillId="2" borderId="21" xfId="0" applyNumberFormat="1" applyFont="1" applyFill="1" applyBorder="1" applyAlignment="1">
      <alignment horizontal="center"/>
    </xf>
    <xf numFmtId="165" fontId="6" fillId="2" borderId="22" xfId="0" applyNumberFormat="1" applyFont="1" applyFill="1" applyBorder="1" applyAlignment="1">
      <alignment horizontal="center"/>
    </xf>
    <xf numFmtId="0" fontId="6" fillId="5" borderId="0" xfId="0" applyFont="1" applyFill="1" applyAlignment="1">
      <alignment horizontal="left"/>
    </xf>
    <xf numFmtId="0" fontId="4" fillId="5" borderId="0" xfId="0" applyFont="1" applyFill="1" applyAlignment="1">
      <alignment horizontal="left"/>
    </xf>
    <xf numFmtId="0" fontId="4" fillId="5" borderId="23" xfId="0" applyFont="1" applyFill="1" applyBorder="1" applyAlignment="1">
      <alignment horizontal="left"/>
    </xf>
    <xf numFmtId="165" fontId="6" fillId="2" borderId="1" xfId="0" applyNumberFormat="1" applyFont="1" applyFill="1" applyBorder="1" applyAlignment="1">
      <alignment horizontal="center"/>
    </xf>
    <xf numFmtId="0" fontId="4" fillId="0" borderId="6" xfId="0" applyFont="1" applyBorder="1"/>
    <xf numFmtId="0" fontId="5" fillId="5" borderId="0" xfId="0" applyFont="1" applyFill="1" applyAlignment="1">
      <alignment horizontal="left"/>
    </xf>
    <xf numFmtId="0" fontId="10" fillId="5" borderId="23" xfId="0" applyFont="1" applyFill="1" applyBorder="1" applyAlignment="1">
      <alignment horizontal="left"/>
    </xf>
    <xf numFmtId="0" fontId="5" fillId="5" borderId="0" xfId="0" applyFont="1" applyFill="1"/>
    <xf numFmtId="0" fontId="4" fillId="5" borderId="0" xfId="0" applyFont="1" applyFill="1"/>
    <xf numFmtId="0" fontId="4" fillId="5" borderId="23" xfId="0" applyFont="1" applyFill="1" applyBorder="1" applyAlignment="1">
      <alignment horizontal="center"/>
    </xf>
    <xf numFmtId="165" fontId="4" fillId="2" borderId="0" xfId="1" applyNumberFormat="1" applyFont="1" applyFill="1" applyAlignment="1" applyProtection="1">
      <alignment horizontal="center"/>
    </xf>
    <xf numFmtId="0" fontId="4" fillId="0" borderId="7" xfId="0" applyFont="1" applyBorder="1"/>
    <xf numFmtId="0" fontId="5" fillId="5" borderId="24" xfId="0" applyFont="1" applyFill="1" applyBorder="1"/>
    <xf numFmtId="0" fontId="4" fillId="5" borderId="24" xfId="0" applyFont="1" applyFill="1" applyBorder="1"/>
    <xf numFmtId="0" fontId="4" fillId="5" borderId="25" xfId="0" applyFont="1" applyFill="1" applyBorder="1"/>
    <xf numFmtId="0" fontId="5" fillId="2" borderId="44" xfId="0" applyFont="1" applyFill="1" applyBorder="1"/>
    <xf numFmtId="164" fontId="4" fillId="2" borderId="0" xfId="1" applyFont="1" applyFill="1" applyProtection="1"/>
    <xf numFmtId="165" fontId="6" fillId="2" borderId="23" xfId="0" applyNumberFormat="1" applyFont="1" applyFill="1" applyBorder="1" applyAlignment="1">
      <alignment horizontal="center"/>
    </xf>
    <xf numFmtId="0" fontId="2" fillId="0" borderId="4" xfId="0" applyFont="1" applyBorder="1" applyAlignment="1">
      <alignment horizontal="center" vertical="center"/>
    </xf>
    <xf numFmtId="0" fontId="2" fillId="9" borderId="3" xfId="0" applyFont="1" applyFill="1" applyBorder="1" applyAlignment="1">
      <alignment horizontal="center" vertical="center"/>
    </xf>
    <xf numFmtId="164" fontId="2" fillId="9" borderId="14" xfId="1" applyFont="1" applyFill="1" applyBorder="1" applyAlignment="1" applyProtection="1">
      <alignment horizontal="center" vertical="center"/>
    </xf>
    <xf numFmtId="165" fontId="2" fillId="9" borderId="4" xfId="1" applyNumberFormat="1" applyFont="1" applyFill="1" applyBorder="1" applyAlignment="1" applyProtection="1">
      <alignment horizontal="center" vertical="center"/>
    </xf>
    <xf numFmtId="165" fontId="2" fillId="2" borderId="0" xfId="1" applyNumberFormat="1" applyFont="1" applyFill="1" applyBorder="1" applyAlignment="1" applyProtection="1">
      <alignment horizontal="center" vertical="center"/>
    </xf>
    <xf numFmtId="165" fontId="2" fillId="4" borderId="4" xfId="0" applyNumberFormat="1" applyFont="1" applyFill="1" applyBorder="1" applyAlignment="1">
      <alignment horizontal="center" vertical="center"/>
    </xf>
    <xf numFmtId="0" fontId="2" fillId="0" borderId="0" xfId="0" applyFont="1" applyAlignment="1">
      <alignment horizontal="center" vertical="center"/>
    </xf>
    <xf numFmtId="0" fontId="4" fillId="2" borderId="7" xfId="0" applyFont="1" applyFill="1" applyBorder="1"/>
    <xf numFmtId="165" fontId="11" fillId="2" borderId="0" xfId="1" applyNumberFormat="1" applyFont="1" applyFill="1" applyAlignment="1" applyProtection="1">
      <alignment horizontal="center"/>
    </xf>
    <xf numFmtId="165" fontId="4" fillId="0" borderId="43" xfId="0" applyNumberFormat="1" applyFont="1" applyBorder="1" applyAlignment="1">
      <alignment horizontal="center"/>
    </xf>
    <xf numFmtId="165" fontId="4" fillId="0" borderId="9" xfId="0" applyNumberFormat="1" applyFont="1" applyBorder="1" applyAlignment="1">
      <alignment horizontal="center"/>
    </xf>
    <xf numFmtId="165" fontId="4" fillId="0" borderId="18" xfId="0" applyNumberFormat="1" applyFont="1" applyBorder="1" applyAlignment="1">
      <alignment horizontal="center"/>
    </xf>
    <xf numFmtId="0" fontId="4" fillId="2" borderId="45" xfId="0" applyFont="1" applyFill="1" applyBorder="1"/>
    <xf numFmtId="164" fontId="4" fillId="2" borderId="45" xfId="1" applyFont="1" applyFill="1" applyBorder="1" applyProtection="1"/>
    <xf numFmtId="165" fontId="4" fillId="2" borderId="45" xfId="1" applyNumberFormat="1" applyFont="1" applyFill="1" applyBorder="1" applyAlignment="1" applyProtection="1">
      <alignment horizontal="center"/>
    </xf>
    <xf numFmtId="0" fontId="2" fillId="3" borderId="3" xfId="0" applyFont="1" applyFill="1" applyBorder="1" applyAlignment="1">
      <alignment horizontal="center" vertical="center"/>
    </xf>
    <xf numFmtId="164" fontId="2" fillId="3" borderId="14" xfId="1" applyFont="1" applyFill="1" applyBorder="1" applyAlignment="1" applyProtection="1">
      <alignment horizontal="center" vertical="center"/>
    </xf>
    <xf numFmtId="165" fontId="2" fillId="3" borderId="4" xfId="1" applyNumberFormat="1" applyFont="1" applyFill="1" applyBorder="1" applyAlignment="1" applyProtection="1">
      <alignment horizontal="center" vertical="center"/>
    </xf>
    <xf numFmtId="0" fontId="6" fillId="2" borderId="0" xfId="0" applyFont="1" applyFill="1"/>
    <xf numFmtId="0" fontId="6" fillId="2" borderId="0" xfId="0" applyFont="1" applyFill="1" applyAlignment="1">
      <alignment horizontal="left" vertical="center" wrapText="1"/>
    </xf>
    <xf numFmtId="165" fontId="4" fillId="2" borderId="0" xfId="0" applyNumberFormat="1" applyFont="1" applyFill="1" applyAlignment="1">
      <alignment horizontal="center"/>
    </xf>
    <xf numFmtId="4" fontId="4" fillId="0" borderId="0" xfId="0" applyNumberFormat="1" applyFont="1" applyAlignment="1">
      <alignment horizontal="right"/>
    </xf>
    <xf numFmtId="165" fontId="4" fillId="0" borderId="0" xfId="0" applyNumberFormat="1" applyFont="1"/>
    <xf numFmtId="0" fontId="1" fillId="0" borderId="0" xfId="0" applyFont="1" applyAlignment="1">
      <alignment horizontal="center"/>
    </xf>
    <xf numFmtId="0" fontId="5" fillId="0" borderId="5" xfId="0" applyFont="1" applyBorder="1" applyAlignment="1">
      <alignment horizontal="center" vertical="center"/>
    </xf>
    <xf numFmtId="0" fontId="4" fillId="2" borderId="0" xfId="0" applyFont="1" applyFill="1" applyAlignment="1">
      <alignment horizontal="center"/>
    </xf>
    <xf numFmtId="0" fontId="4" fillId="0" borderId="8" xfId="0" applyFont="1" applyBorder="1"/>
    <xf numFmtId="165" fontId="4" fillId="0" borderId="8" xfId="0" applyNumberFormat="1" applyFont="1" applyBorder="1" applyAlignment="1">
      <alignment horizontal="center"/>
    </xf>
    <xf numFmtId="0" fontId="4" fillId="0" borderId="9" xfId="0" applyFont="1" applyBorder="1"/>
    <xf numFmtId="165" fontId="4" fillId="0" borderId="10" xfId="0" applyNumberFormat="1" applyFont="1" applyBorder="1" applyAlignment="1">
      <alignment horizontal="center"/>
    </xf>
    <xf numFmtId="0" fontId="6" fillId="0" borderId="6" xfId="0" applyFont="1" applyBorder="1" applyAlignment="1">
      <alignment horizontal="center"/>
    </xf>
    <xf numFmtId="0" fontId="6" fillId="2" borderId="15" xfId="0" applyFont="1" applyFill="1" applyBorder="1"/>
    <xf numFmtId="165" fontId="4" fillId="0" borderId="4" xfId="0" applyNumberFormat="1" applyFont="1" applyBorder="1" applyAlignment="1">
      <alignment horizontal="center"/>
    </xf>
    <xf numFmtId="0" fontId="6" fillId="2" borderId="0" xfId="0" applyFont="1" applyFill="1" applyAlignment="1">
      <alignment vertical="center"/>
    </xf>
    <xf numFmtId="165" fontId="4" fillId="0" borderId="0" xfId="0" applyNumberFormat="1" applyFont="1" applyAlignment="1">
      <alignment horizontal="center" vertical="center"/>
    </xf>
    <xf numFmtId="0" fontId="6" fillId="0" borderId="7" xfId="0" applyFont="1" applyBorder="1" applyAlignment="1">
      <alignment horizontal="center" vertical="center"/>
    </xf>
    <xf numFmtId="165" fontId="2" fillId="6" borderId="4" xfId="0" applyNumberFormat="1" applyFont="1" applyFill="1" applyBorder="1" applyAlignment="1">
      <alignment horizontal="center" vertical="center"/>
    </xf>
    <xf numFmtId="165" fontId="4" fillId="2" borderId="0" xfId="0" applyNumberFormat="1" applyFont="1" applyFill="1" applyAlignment="1">
      <alignment horizontal="center" vertical="center"/>
    </xf>
    <xf numFmtId="0" fontId="4" fillId="0" borderId="0" xfId="0" applyFont="1" applyAlignment="1">
      <alignment horizontal="center" vertical="center"/>
    </xf>
    <xf numFmtId="0" fontId="13" fillId="0" borderId="5" xfId="0" applyFont="1" applyBorder="1" applyAlignment="1">
      <alignment horizontal="center" vertical="center"/>
    </xf>
    <xf numFmtId="0" fontId="1" fillId="0" borderId="28" xfId="0" applyFont="1" applyBorder="1"/>
    <xf numFmtId="0" fontId="1" fillId="0" borderId="40" xfId="0" applyFont="1" applyBorder="1"/>
    <xf numFmtId="0" fontId="12" fillId="0" borderId="29" xfId="0" applyFont="1" applyBorder="1" applyAlignment="1">
      <alignment horizontal="center"/>
    </xf>
    <xf numFmtId="165" fontId="6" fillId="7" borderId="8" xfId="0" applyNumberFormat="1" applyFont="1" applyFill="1" applyBorder="1" applyAlignment="1">
      <alignment horizontal="center"/>
    </xf>
    <xf numFmtId="165" fontId="17" fillId="2" borderId="0" xfId="0" applyNumberFormat="1" applyFont="1" applyFill="1" applyAlignment="1">
      <alignment horizontal="center"/>
    </xf>
    <xf numFmtId="0" fontId="14" fillId="0" borderId="6" xfId="0" applyFont="1" applyBorder="1" applyAlignment="1">
      <alignment vertical="center"/>
    </xf>
    <xf numFmtId="0" fontId="1" fillId="0" borderId="30" xfId="0" applyFont="1" applyBorder="1"/>
    <xf numFmtId="165" fontId="1" fillId="0" borderId="32" xfId="0" applyNumberFormat="1" applyFont="1" applyBorder="1" applyAlignment="1">
      <alignment horizontal="right"/>
    </xf>
    <xf numFmtId="4" fontId="12" fillId="0" borderId="32" xfId="0" applyNumberFormat="1" applyFont="1" applyBorder="1" applyAlignment="1">
      <alignment horizontal="center"/>
    </xf>
    <xf numFmtId="165" fontId="6" fillId="7" borderId="18" xfId="0" applyNumberFormat="1" applyFont="1" applyFill="1" applyBorder="1" applyAlignment="1">
      <alignment horizontal="center"/>
    </xf>
    <xf numFmtId="0" fontId="14" fillId="0" borderId="9" xfId="0" applyFont="1" applyBorder="1" applyAlignment="1">
      <alignment vertical="center"/>
    </xf>
    <xf numFmtId="0" fontId="1" fillId="0" borderId="34" xfId="0" applyFont="1" applyBorder="1"/>
    <xf numFmtId="165" fontId="1" fillId="0" borderId="33" xfId="0" applyNumberFormat="1" applyFont="1" applyBorder="1" applyAlignment="1">
      <alignment horizontal="right"/>
    </xf>
    <xf numFmtId="4" fontId="12" fillId="0" borderId="33" xfId="0" applyNumberFormat="1" applyFont="1" applyBorder="1" applyAlignment="1">
      <alignment horizontal="center"/>
    </xf>
    <xf numFmtId="165" fontId="6" fillId="7" borderId="9" xfId="0" applyNumberFormat="1" applyFont="1" applyFill="1" applyBorder="1" applyAlignment="1">
      <alignment horizontal="center"/>
    </xf>
    <xf numFmtId="0" fontId="14" fillId="0" borderId="10" xfId="0" applyFont="1" applyBorder="1" applyAlignment="1">
      <alignment vertical="center"/>
    </xf>
    <xf numFmtId="0" fontId="1" fillId="0" borderId="35" xfId="0" applyFont="1" applyBorder="1"/>
    <xf numFmtId="165" fontId="1" fillId="0" borderId="36" xfId="0" applyNumberFormat="1" applyFont="1" applyBorder="1" applyAlignment="1">
      <alignment horizontal="right"/>
    </xf>
    <xf numFmtId="4" fontId="12" fillId="0" borderId="36" xfId="0" applyNumberFormat="1" applyFont="1" applyBorder="1" applyAlignment="1">
      <alignment horizontal="center"/>
    </xf>
    <xf numFmtId="165" fontId="6" fillId="7" borderId="10" xfId="0" applyNumberFormat="1" applyFont="1" applyFill="1" applyBorder="1" applyAlignment="1">
      <alignment horizontal="center"/>
    </xf>
    <xf numFmtId="0" fontId="16" fillId="0" borderId="0" xfId="2" applyProtection="1"/>
    <xf numFmtId="4" fontId="4" fillId="0" borderId="0" xfId="0" applyNumberFormat="1" applyFont="1" applyAlignment="1">
      <alignment horizontal="left"/>
    </xf>
    <xf numFmtId="0" fontId="12" fillId="4" borderId="5" xfId="0" applyFont="1" applyFill="1" applyBorder="1" applyAlignment="1">
      <alignment horizontal="center" wrapText="1"/>
    </xf>
    <xf numFmtId="0" fontId="5" fillId="0" borderId="0" xfId="0" applyFont="1" applyAlignment="1">
      <alignment horizontal="left" vertical="center" wrapText="1"/>
    </xf>
    <xf numFmtId="4" fontId="6" fillId="0" borderId="0" xfId="0" applyNumberFormat="1" applyFont="1" applyAlignment="1">
      <alignment horizontal="center"/>
    </xf>
    <xf numFmtId="0" fontId="8" fillId="0" borderId="0" xfId="0" applyFont="1" applyAlignment="1">
      <alignment horizontal="center" vertical="center" wrapText="1"/>
    </xf>
    <xf numFmtId="0" fontId="4" fillId="8" borderId="9" xfId="0" applyFont="1" applyFill="1" applyBorder="1"/>
    <xf numFmtId="0" fontId="19" fillId="6" borderId="5" xfId="0" applyFont="1" applyFill="1" applyBorder="1" applyAlignment="1">
      <alignment horizontal="center" vertical="top" wrapText="1"/>
    </xf>
    <xf numFmtId="0" fontId="5" fillId="0" borderId="47" xfId="0" applyFont="1" applyBorder="1" applyAlignment="1">
      <alignment horizontal="center"/>
    </xf>
    <xf numFmtId="4" fontId="4" fillId="0" borderId="11" xfId="0" applyNumberFormat="1" applyFont="1" applyBorder="1" applyAlignment="1">
      <alignment horizontal="left"/>
    </xf>
    <xf numFmtId="0" fontId="4" fillId="0" borderId="19" xfId="0" applyFont="1" applyBorder="1" applyAlignment="1">
      <alignment horizontal="center"/>
    </xf>
    <xf numFmtId="0" fontId="19" fillId="5" borderId="0" xfId="0" applyFont="1" applyFill="1" applyAlignment="1">
      <alignment horizontal="left"/>
    </xf>
    <xf numFmtId="49" fontId="6" fillId="8" borderId="11" xfId="0" applyNumberFormat="1" applyFont="1" applyFill="1" applyBorder="1" applyAlignment="1" applyProtection="1">
      <alignment horizontal="left" vertical="top"/>
      <protection locked="0"/>
    </xf>
    <xf numFmtId="49" fontId="6" fillId="8" borderId="11" xfId="0" applyNumberFormat="1" applyFont="1" applyFill="1" applyBorder="1" applyAlignment="1" applyProtection="1">
      <alignment horizontal="center" vertical="top"/>
      <protection locked="0"/>
    </xf>
    <xf numFmtId="1" fontId="6" fillId="8" borderId="17" xfId="0" applyNumberFormat="1" applyFont="1" applyFill="1" applyBorder="1" applyAlignment="1" applyProtection="1">
      <alignment horizontal="left" vertical="top"/>
      <protection locked="0"/>
    </xf>
    <xf numFmtId="49" fontId="15" fillId="0" borderId="5" xfId="0" applyNumberFormat="1" applyFont="1" applyBorder="1" applyAlignment="1">
      <alignment horizontal="left" vertical="top"/>
    </xf>
    <xf numFmtId="0" fontId="12" fillId="2" borderId="41" xfId="0" applyFont="1" applyFill="1" applyBorder="1" applyAlignment="1">
      <alignment horizontal="right" vertical="center" wrapText="1"/>
    </xf>
    <xf numFmtId="0" fontId="12" fillId="2" borderId="26" xfId="0" applyFont="1" applyFill="1" applyBorder="1" applyAlignment="1">
      <alignment horizontal="right" vertical="center" wrapText="1"/>
    </xf>
    <xf numFmtId="0" fontId="12" fillId="2" borderId="27" xfId="0" applyFont="1" applyFill="1" applyBorder="1" applyAlignment="1">
      <alignment horizontal="right" vertical="center" wrapText="1"/>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5" fillId="0" borderId="0" xfId="0" applyFont="1" applyAlignment="1">
      <alignment horizontal="left" vertical="center" wrapText="1"/>
    </xf>
    <xf numFmtId="4" fontId="22" fillId="0" borderId="0" xfId="0" applyNumberFormat="1" applyFont="1" applyAlignment="1">
      <alignment horizontal="center"/>
    </xf>
    <xf numFmtId="4" fontId="6" fillId="0" borderId="0" xfId="0" applyNumberFormat="1" applyFont="1" applyAlignment="1">
      <alignment horizontal="center"/>
    </xf>
    <xf numFmtId="0" fontId="6"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19" xfId="0" applyFont="1" applyFill="1" applyBorder="1" applyAlignment="1">
      <alignment horizontal="left" vertical="center"/>
    </xf>
    <xf numFmtId="0" fontId="8" fillId="0" borderId="0" xfId="0" applyFont="1" applyAlignment="1">
      <alignment horizontal="center" vertical="center" wrapText="1"/>
    </xf>
    <xf numFmtId="0" fontId="19" fillId="0" borderId="0" xfId="0" applyFont="1" applyAlignment="1">
      <alignment horizontal="left" vertical="top" wrapText="1"/>
    </xf>
    <xf numFmtId="0" fontId="5" fillId="0" borderId="0" xfId="0" applyFont="1" applyAlignment="1">
      <alignment horizontal="left" vertical="top" wrapText="1"/>
    </xf>
    <xf numFmtId="0" fontId="5" fillId="0" borderId="16" xfId="0" applyFont="1" applyBorder="1" applyAlignment="1">
      <alignment horizontal="center"/>
    </xf>
    <xf numFmtId="0" fontId="4" fillId="0" borderId="39" xfId="0" applyFont="1" applyBorder="1" applyAlignment="1">
      <alignment horizontal="center"/>
    </xf>
    <xf numFmtId="0" fontId="12" fillId="2" borderId="41"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27" xfId="0" applyFont="1" applyFill="1" applyBorder="1" applyAlignment="1">
      <alignment horizontal="center" vertical="center" wrapText="1"/>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99FF99"/>
      <color rgb="FF66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406400</xdr:colOff>
      <xdr:row>0</xdr:row>
      <xdr:rowOff>50800</xdr:rowOff>
    </xdr:from>
    <xdr:to>
      <xdr:col>0</xdr:col>
      <xdr:colOff>1840442</xdr:colOff>
      <xdr:row>4</xdr:row>
      <xdr:rowOff>848073</xdr:rowOff>
    </xdr:to>
    <xdr:pic>
      <xdr:nvPicPr>
        <xdr:cNvPr id="9" name="Picture 8">
          <a:extLst>
            <a:ext uri="{FF2B5EF4-FFF2-40B4-BE49-F238E27FC236}">
              <a16:creationId xmlns:a16="http://schemas.microsoft.com/office/drawing/2014/main" id="{AB76AE0A-00E6-40CB-8C1F-B796AF7164D9}"/>
            </a:ext>
          </a:extLst>
        </xdr:cNvPr>
        <xdr:cNvPicPr>
          <a:picLocks noChangeAspect="1"/>
        </xdr:cNvPicPr>
      </xdr:nvPicPr>
      <xdr:blipFill>
        <a:blip xmlns:r="http://schemas.openxmlformats.org/officeDocument/2006/relationships" r:embed="rId1"/>
        <a:stretch>
          <a:fillRect/>
        </a:stretch>
      </xdr:blipFill>
      <xdr:spPr>
        <a:xfrm>
          <a:off x="406400" y="50800"/>
          <a:ext cx="1430867" cy="15349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risbanecatholic.us11.list-manage.com/track/click?u=bfaf02b25f02379a0f135c94d&amp;id=9590fec624&amp;e=071004066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FF"/>
    <pageSetUpPr fitToPage="1"/>
  </sheetPr>
  <dimension ref="A1:H69"/>
  <sheetViews>
    <sheetView tabSelected="1" topLeftCell="A6" zoomScale="90" zoomScaleNormal="90" workbookViewId="0">
      <selection activeCell="D9" sqref="D9"/>
    </sheetView>
  </sheetViews>
  <sheetFormatPr defaultColWidth="11.44140625" defaultRowHeight="15" x14ac:dyDescent="0.25"/>
  <cols>
    <col min="1" max="1" width="33.5546875" style="13" customWidth="1"/>
    <col min="2" max="2" width="63.44140625" style="108" customWidth="1"/>
    <col min="3" max="3" width="16.44140625" style="109" customWidth="1"/>
    <col min="4" max="4" width="12.109375" style="14" customWidth="1"/>
    <col min="5" max="5" width="15.109375" style="14" customWidth="1"/>
    <col min="6" max="6" width="5.6640625" style="14" customWidth="1"/>
    <col min="7" max="7" width="14.88671875" style="14" customWidth="1"/>
    <col min="8" max="16384" width="11.44140625" style="13"/>
  </cols>
  <sheetData>
    <row r="1" spans="1:8" ht="15.6" x14ac:dyDescent="0.3">
      <c r="B1" s="151"/>
      <c r="C1" s="151"/>
      <c r="D1" s="151"/>
      <c r="E1" s="151"/>
      <c r="F1" s="151"/>
      <c r="H1" s="15">
        <v>0</v>
      </c>
    </row>
    <row r="2" spans="1:8" ht="21.75" customHeight="1" x14ac:dyDescent="0.3">
      <c r="B2" s="169" t="s">
        <v>0</v>
      </c>
      <c r="C2" s="170"/>
      <c r="D2" s="170"/>
      <c r="E2" s="170"/>
      <c r="F2" s="151"/>
      <c r="H2" s="15">
        <v>1</v>
      </c>
    </row>
    <row r="3" spans="1:8" ht="14.25" customHeight="1" x14ac:dyDescent="0.3">
      <c r="B3" s="151"/>
      <c r="C3" s="151"/>
      <c r="D3" s="151"/>
      <c r="E3" s="151"/>
      <c r="F3" s="151"/>
      <c r="H3" s="15">
        <v>2</v>
      </c>
    </row>
    <row r="4" spans="1:8" ht="8.25" customHeight="1" x14ac:dyDescent="0.25">
      <c r="B4" s="174"/>
      <c r="C4" s="174"/>
      <c r="D4" s="174"/>
      <c r="E4" s="174"/>
      <c r="F4" s="152"/>
      <c r="H4" s="15">
        <v>3</v>
      </c>
    </row>
    <row r="5" spans="1:8" ht="81.900000000000006" customHeight="1" x14ac:dyDescent="0.25">
      <c r="B5" s="175" t="s">
        <v>1</v>
      </c>
      <c r="C5" s="176"/>
      <c r="D5" s="176"/>
      <c r="E5" s="176"/>
      <c r="F5" s="150"/>
      <c r="H5" s="15">
        <v>4</v>
      </c>
    </row>
    <row r="6" spans="1:8" ht="9" customHeight="1" thickBot="1" x14ac:dyDescent="0.3">
      <c r="B6" s="168" t="s">
        <v>2</v>
      </c>
      <c r="C6" s="168"/>
      <c r="D6" s="168"/>
      <c r="E6" s="168"/>
      <c r="F6" s="150"/>
      <c r="H6" s="15">
        <v>5</v>
      </c>
    </row>
    <row r="7" spans="1:8" ht="35.4" customHeight="1" thickBot="1" x14ac:dyDescent="0.3">
      <c r="A7" s="16" t="s">
        <v>3</v>
      </c>
      <c r="B7" s="17" t="s">
        <v>4</v>
      </c>
      <c r="C7" s="18" t="s">
        <v>5</v>
      </c>
      <c r="D7" s="18" t="s">
        <v>6</v>
      </c>
      <c r="E7" s="18" t="s">
        <v>7</v>
      </c>
      <c r="H7" s="15"/>
    </row>
    <row r="8" spans="1:8" ht="15.6" x14ac:dyDescent="0.3">
      <c r="A8" s="162" t="s">
        <v>8</v>
      </c>
      <c r="B8" s="4"/>
      <c r="C8" s="19">
        <v>1</v>
      </c>
      <c r="D8" s="153"/>
      <c r="E8" s="12">
        <v>1</v>
      </c>
    </row>
    <row r="9" spans="1:8" ht="15.6" x14ac:dyDescent="0.3">
      <c r="A9" s="161"/>
      <c r="B9" s="2"/>
      <c r="C9" s="20">
        <v>2</v>
      </c>
      <c r="D9" s="153"/>
    </row>
    <row r="10" spans="1:8" ht="16.2" thickBot="1" x14ac:dyDescent="0.35">
      <c r="A10" s="159"/>
      <c r="B10" s="2"/>
      <c r="C10" s="20">
        <v>3</v>
      </c>
      <c r="D10" s="1"/>
    </row>
    <row r="11" spans="1:8" ht="15.6" x14ac:dyDescent="0.3">
      <c r="A11" s="162" t="s">
        <v>9</v>
      </c>
      <c r="B11" s="2"/>
      <c r="C11" s="20">
        <v>4</v>
      </c>
      <c r="D11" s="1"/>
    </row>
    <row r="12" spans="1:8" ht="15.75" customHeight="1" thickBot="1" x14ac:dyDescent="0.3">
      <c r="A12" s="160"/>
      <c r="B12" s="3"/>
      <c r="C12" s="22">
        <v>5</v>
      </c>
      <c r="D12" s="1"/>
    </row>
    <row r="13" spans="1:8" ht="52.5" customHeight="1" thickBot="1" x14ac:dyDescent="0.35">
      <c r="A13" s="23" t="s">
        <v>10</v>
      </c>
      <c r="B13" s="24" t="s">
        <v>11</v>
      </c>
      <c r="C13" s="25" t="s">
        <v>12</v>
      </c>
      <c r="D13" s="26" t="s">
        <v>13</v>
      </c>
      <c r="E13" s="27" t="s">
        <v>14</v>
      </c>
      <c r="F13" s="28"/>
      <c r="G13" s="149" t="s">
        <v>15</v>
      </c>
    </row>
    <row r="14" spans="1:8" ht="7.5" customHeight="1" x14ac:dyDescent="0.3">
      <c r="A14" s="29"/>
      <c r="B14" s="30"/>
      <c r="C14" s="31"/>
      <c r="D14" s="32"/>
      <c r="E14" s="33"/>
      <c r="F14" s="34"/>
      <c r="G14" s="35"/>
    </row>
    <row r="15" spans="1:8" ht="15.6" x14ac:dyDescent="0.3">
      <c r="A15" s="36" t="s">
        <v>16</v>
      </c>
      <c r="B15" s="37" t="s">
        <v>17</v>
      </c>
      <c r="C15" s="38">
        <v>2244</v>
      </c>
      <c r="D15" s="39">
        <f>IFERROR(IF(COUNTA($D$8:$D$12)=1,"1",),)</f>
        <v>0</v>
      </c>
      <c r="E15" s="38">
        <f>C15*D15*$E$8</f>
        <v>0</v>
      </c>
      <c r="F15" s="40"/>
      <c r="G15" s="38">
        <f>E15/4</f>
        <v>0</v>
      </c>
    </row>
    <row r="16" spans="1:8" ht="15.6" x14ac:dyDescent="0.3">
      <c r="A16" s="36"/>
      <c r="B16" s="37" t="s">
        <v>18</v>
      </c>
      <c r="C16" s="38">
        <v>3480</v>
      </c>
      <c r="D16" s="39">
        <f>IFERROR(IF(COUNTA($D$8:$D$12)=2,"1",),)</f>
        <v>0</v>
      </c>
      <c r="E16" s="38">
        <f t="shared" ref="E16:E18" si="0">C16*D16*$E$8</f>
        <v>0</v>
      </c>
      <c r="F16" s="40"/>
      <c r="G16" s="38">
        <f t="shared" ref="G16:G18" si="1">E16/4</f>
        <v>0</v>
      </c>
    </row>
    <row r="17" spans="1:7" ht="15.6" x14ac:dyDescent="0.3">
      <c r="A17" s="36"/>
      <c r="B17" s="37" t="s">
        <v>19</v>
      </c>
      <c r="C17" s="38">
        <v>4376</v>
      </c>
      <c r="D17" s="39">
        <f>IFERROR(IF(COUNTA($D$8:$D$12)=3,"1",),)</f>
        <v>0</v>
      </c>
      <c r="E17" s="38">
        <f t="shared" si="0"/>
        <v>0</v>
      </c>
      <c r="F17" s="40"/>
      <c r="G17" s="38">
        <f t="shared" si="1"/>
        <v>0</v>
      </c>
    </row>
    <row r="18" spans="1:7" ht="16.2" thickBot="1" x14ac:dyDescent="0.35">
      <c r="A18" s="41"/>
      <c r="B18" s="42" t="s">
        <v>20</v>
      </c>
      <c r="C18" s="43">
        <v>4824</v>
      </c>
      <c r="D18" s="39">
        <f>IFERROR(IF(COUNTA($D$8:$D$12)&gt;=4,"1",),)</f>
        <v>0</v>
      </c>
      <c r="E18" s="38">
        <f t="shared" si="0"/>
        <v>0</v>
      </c>
      <c r="F18" s="40"/>
      <c r="G18" s="43">
        <f t="shared" si="1"/>
        <v>0</v>
      </c>
    </row>
    <row r="19" spans="1:7" ht="7.65" customHeight="1" x14ac:dyDescent="0.3">
      <c r="A19" s="44"/>
      <c r="B19" s="45"/>
      <c r="C19" s="46"/>
      <c r="D19" s="47"/>
      <c r="E19" s="46"/>
      <c r="F19" s="40"/>
      <c r="G19" s="35"/>
    </row>
    <row r="20" spans="1:7" ht="15.6" x14ac:dyDescent="0.25">
      <c r="A20" s="48" t="s">
        <v>21</v>
      </c>
      <c r="B20" s="49" t="s">
        <v>22</v>
      </c>
      <c r="C20" s="38">
        <v>628</v>
      </c>
      <c r="D20" s="39">
        <f>IFERROR(IF(COUNTA($D$8:$D$12)&gt;0,"1",),)</f>
        <v>0</v>
      </c>
      <c r="E20" s="38">
        <f>SUM(C20*D20)*$E$8</f>
        <v>0</v>
      </c>
      <c r="F20" s="40"/>
      <c r="G20" s="38">
        <f>E20/4</f>
        <v>0</v>
      </c>
    </row>
    <row r="21" spans="1:7" ht="7.65" customHeight="1" x14ac:dyDescent="0.3">
      <c r="A21" s="36"/>
      <c r="B21" s="50"/>
      <c r="C21" s="38"/>
      <c r="D21" s="39"/>
      <c r="E21" s="38"/>
      <c r="F21" s="40"/>
      <c r="G21" s="37"/>
    </row>
    <row r="22" spans="1:7" ht="15.6" x14ac:dyDescent="0.25">
      <c r="A22" s="48" t="s">
        <v>23</v>
      </c>
      <c r="B22" s="51" t="s">
        <v>22</v>
      </c>
      <c r="C22" s="38">
        <v>100</v>
      </c>
      <c r="D22" s="39">
        <f>IFERROR(IF(COUNTA($D$8:$D$12)&gt;0,"1",),)</f>
        <v>0</v>
      </c>
      <c r="E22" s="38">
        <f>SUM(C22*D22)*$E$8</f>
        <v>0</v>
      </c>
      <c r="F22" s="40"/>
      <c r="G22" s="38">
        <f>E22/4</f>
        <v>0</v>
      </c>
    </row>
    <row r="23" spans="1:7" ht="16.2" thickBot="1" x14ac:dyDescent="0.35">
      <c r="A23" s="41"/>
      <c r="B23" s="52"/>
      <c r="C23" s="43"/>
      <c r="D23" s="53"/>
      <c r="E23" s="43"/>
      <c r="F23" s="40"/>
      <c r="G23" s="43"/>
    </row>
    <row r="24" spans="1:7" ht="7.5" customHeight="1" x14ac:dyDescent="0.3">
      <c r="A24" s="44"/>
      <c r="B24" s="54"/>
      <c r="C24" s="46"/>
      <c r="D24" s="55"/>
      <c r="E24" s="46"/>
      <c r="F24" s="40"/>
      <c r="G24" s="46"/>
    </row>
    <row r="25" spans="1:7" ht="15.6" x14ac:dyDescent="0.3">
      <c r="A25" s="36" t="s">
        <v>24</v>
      </c>
      <c r="B25" s="56" t="s">
        <v>25</v>
      </c>
      <c r="C25" s="38">
        <v>380</v>
      </c>
      <c r="D25" s="39">
        <f>COUNTA($D$8:$D$12)</f>
        <v>0</v>
      </c>
      <c r="E25" s="38">
        <f t="shared" ref="E25" si="2">SUM(C25*D25)*$E$8</f>
        <v>0</v>
      </c>
      <c r="F25" s="40"/>
      <c r="G25" s="38">
        <f>E25/4</f>
        <v>0</v>
      </c>
    </row>
    <row r="26" spans="1:7" ht="15.6" x14ac:dyDescent="0.3">
      <c r="A26" s="36"/>
      <c r="B26" s="56"/>
      <c r="C26" s="38"/>
      <c r="D26" s="39"/>
      <c r="E26" s="38"/>
      <c r="F26" s="40"/>
      <c r="G26" s="38"/>
    </row>
    <row r="27" spans="1:7" ht="15.6" x14ac:dyDescent="0.3">
      <c r="A27" s="36" t="s">
        <v>26</v>
      </c>
      <c r="B27" s="56" t="s">
        <v>27</v>
      </c>
      <c r="C27" s="38">
        <v>680</v>
      </c>
      <c r="D27" s="39">
        <f>COUNTIF($D$8:$D$12,B27)</f>
        <v>0</v>
      </c>
      <c r="E27" s="38">
        <f t="shared" ref="E27:E33" si="3">SUM(C27*D27)*$E$8</f>
        <v>0</v>
      </c>
      <c r="F27" s="40"/>
      <c r="G27" s="38">
        <f t="shared" ref="G27:G33" si="4">E27/4</f>
        <v>0</v>
      </c>
    </row>
    <row r="28" spans="1:7" x14ac:dyDescent="0.25">
      <c r="A28" s="57"/>
      <c r="B28" s="56" t="s">
        <v>28</v>
      </c>
      <c r="C28" s="38">
        <v>305</v>
      </c>
      <c r="D28" s="39">
        <f t="shared" ref="D28:D33" si="5">COUNTIF($D$8:$D$12,B28)</f>
        <v>0</v>
      </c>
      <c r="E28" s="38">
        <f t="shared" si="3"/>
        <v>0</v>
      </c>
      <c r="F28" s="40"/>
      <c r="G28" s="38">
        <f t="shared" si="4"/>
        <v>0</v>
      </c>
    </row>
    <row r="29" spans="1:7" ht="15.6" x14ac:dyDescent="0.3">
      <c r="A29" s="36"/>
      <c r="B29" s="56" t="s">
        <v>29</v>
      </c>
      <c r="C29" s="38">
        <v>305</v>
      </c>
      <c r="D29" s="39">
        <f t="shared" si="5"/>
        <v>0</v>
      </c>
      <c r="E29" s="38">
        <f t="shared" si="3"/>
        <v>0</v>
      </c>
      <c r="F29" s="40"/>
      <c r="G29" s="38">
        <f t="shared" si="4"/>
        <v>0</v>
      </c>
    </row>
    <row r="30" spans="1:7" ht="15.6" x14ac:dyDescent="0.3">
      <c r="A30" s="36"/>
      <c r="B30" s="56" t="s">
        <v>30</v>
      </c>
      <c r="C30" s="38">
        <v>305</v>
      </c>
      <c r="D30" s="39">
        <f t="shared" si="5"/>
        <v>0</v>
      </c>
      <c r="E30" s="38">
        <f t="shared" si="3"/>
        <v>0</v>
      </c>
      <c r="F30" s="40"/>
      <c r="G30" s="38">
        <f t="shared" si="4"/>
        <v>0</v>
      </c>
    </row>
    <row r="31" spans="1:7" ht="15.6" x14ac:dyDescent="0.3">
      <c r="A31" s="36"/>
      <c r="B31" s="56" t="s">
        <v>31</v>
      </c>
      <c r="C31" s="38">
        <v>615</v>
      </c>
      <c r="D31" s="39">
        <f t="shared" si="5"/>
        <v>0</v>
      </c>
      <c r="E31" s="38">
        <f t="shared" si="3"/>
        <v>0</v>
      </c>
      <c r="F31" s="40"/>
      <c r="G31" s="38">
        <f t="shared" si="4"/>
        <v>0</v>
      </c>
    </row>
    <row r="32" spans="1:7" ht="15.6" x14ac:dyDescent="0.3">
      <c r="A32" s="36"/>
      <c r="B32" s="56" t="s">
        <v>32</v>
      </c>
      <c r="C32" s="38">
        <v>655</v>
      </c>
      <c r="D32" s="39">
        <f t="shared" si="5"/>
        <v>0</v>
      </c>
      <c r="E32" s="38">
        <f t="shared" si="3"/>
        <v>0</v>
      </c>
      <c r="F32" s="40"/>
      <c r="G32" s="38">
        <f t="shared" si="4"/>
        <v>0</v>
      </c>
    </row>
    <row r="33" spans="1:7" ht="15.6" x14ac:dyDescent="0.3">
      <c r="A33" s="36"/>
      <c r="B33" s="56" t="s">
        <v>33</v>
      </c>
      <c r="C33" s="38">
        <v>655</v>
      </c>
      <c r="D33" s="39">
        <f t="shared" si="5"/>
        <v>0</v>
      </c>
      <c r="E33" s="38">
        <f t="shared" si="3"/>
        <v>0</v>
      </c>
      <c r="F33" s="40"/>
      <c r="G33" s="38">
        <f t="shared" si="4"/>
        <v>0</v>
      </c>
    </row>
    <row r="34" spans="1:7" ht="3" customHeight="1" thickBot="1" x14ac:dyDescent="0.35">
      <c r="A34" s="155"/>
      <c r="B34" s="156"/>
      <c r="C34" s="40"/>
      <c r="D34" s="157"/>
      <c r="E34" s="42"/>
      <c r="F34" s="40"/>
      <c r="G34" s="42"/>
    </row>
    <row r="35" spans="1:7" s="61" customFormat="1" ht="25.65" customHeight="1" thickBot="1" x14ac:dyDescent="0.3">
      <c r="A35" s="58"/>
      <c r="B35" s="171" t="s">
        <v>34</v>
      </c>
      <c r="C35" s="172"/>
      <c r="D35" s="173"/>
      <c r="E35" s="59">
        <f>SUM(E15:E33)</f>
        <v>0</v>
      </c>
      <c r="F35" s="60"/>
      <c r="G35" s="59">
        <f>SUM(G15:G33)</f>
        <v>0</v>
      </c>
    </row>
    <row r="36" spans="1:7" s="65" customFormat="1" ht="9" customHeight="1" thickBot="1" x14ac:dyDescent="0.35">
      <c r="A36" s="62"/>
      <c r="B36" s="63"/>
      <c r="C36" s="64"/>
      <c r="D36" s="64"/>
      <c r="E36" s="28"/>
      <c r="F36" s="28"/>
      <c r="G36" s="28"/>
    </row>
    <row r="37" spans="1:7" ht="29.4" thickTop="1" thickBot="1" x14ac:dyDescent="0.35">
      <c r="A37" s="45"/>
      <c r="B37" s="179" t="s">
        <v>35</v>
      </c>
      <c r="C37" s="180"/>
      <c r="D37" s="181"/>
      <c r="E37" s="66" t="s">
        <v>36</v>
      </c>
      <c r="F37" s="67"/>
      <c r="G37" s="68"/>
    </row>
    <row r="38" spans="1:7" ht="16.2" thickTop="1" x14ac:dyDescent="0.3">
      <c r="A38" s="48" t="s">
        <v>37</v>
      </c>
      <c r="B38" s="69"/>
      <c r="C38" s="70"/>
      <c r="D38" s="71"/>
      <c r="E38" s="11"/>
      <c r="F38" s="28"/>
      <c r="G38" s="72">
        <f>E38/4</f>
        <v>0</v>
      </c>
    </row>
    <row r="39" spans="1:7" ht="15.6" x14ac:dyDescent="0.3">
      <c r="A39" s="73"/>
      <c r="B39" s="74" t="s">
        <v>38</v>
      </c>
      <c r="C39" s="158"/>
      <c r="D39" s="75"/>
      <c r="E39" s="11"/>
      <c r="F39" s="28"/>
      <c r="G39" s="72">
        <f>E39/4</f>
        <v>0</v>
      </c>
    </row>
    <row r="40" spans="1:7" ht="15.6" x14ac:dyDescent="0.3">
      <c r="A40" s="73"/>
      <c r="B40" s="76" t="s">
        <v>39</v>
      </c>
      <c r="C40" s="77"/>
      <c r="D40" s="78"/>
      <c r="E40" s="11"/>
      <c r="F40" s="79"/>
      <c r="G40" s="72">
        <f>E40/4</f>
        <v>0</v>
      </c>
    </row>
    <row r="41" spans="1:7" ht="16.2" thickBot="1" x14ac:dyDescent="0.35">
      <c r="A41" s="80"/>
      <c r="B41" s="81" t="s">
        <v>40</v>
      </c>
      <c r="C41" s="82"/>
      <c r="D41" s="83"/>
      <c r="E41" s="11"/>
      <c r="F41" s="79"/>
      <c r="G41" s="72">
        <f>E41/4</f>
        <v>0</v>
      </c>
    </row>
    <row r="42" spans="1:7" ht="11.4" customHeight="1" thickTop="1" thickBot="1" x14ac:dyDescent="0.35">
      <c r="B42" s="84"/>
      <c r="C42" s="65"/>
      <c r="D42" s="85"/>
      <c r="E42" s="79"/>
      <c r="F42" s="79"/>
      <c r="G42" s="86"/>
    </row>
    <row r="43" spans="1:7" s="93" customFormat="1" ht="24" customHeight="1" thickBot="1" x14ac:dyDescent="0.3">
      <c r="A43" s="87"/>
      <c r="B43" s="88" t="s">
        <v>41</v>
      </c>
      <c r="C43" s="88"/>
      <c r="D43" s="89"/>
      <c r="E43" s="90">
        <f>E35-E38-E39-E40+E41</f>
        <v>0</v>
      </c>
      <c r="F43" s="91"/>
      <c r="G43" s="92">
        <f>G35-G38-G39-G40+G41</f>
        <v>0</v>
      </c>
    </row>
    <row r="44" spans="1:7" s="65" customFormat="1" ht="18" customHeight="1" thickBot="1" x14ac:dyDescent="0.35">
      <c r="A44" s="94"/>
      <c r="D44" s="85"/>
      <c r="E44" s="95"/>
      <c r="F44" s="79"/>
      <c r="G44" s="28"/>
    </row>
    <row r="45" spans="1:7" s="65" customFormat="1" ht="22.5" customHeight="1" thickTop="1" thickBot="1" x14ac:dyDescent="0.35">
      <c r="A45" s="45"/>
      <c r="B45" s="163" t="s">
        <v>42</v>
      </c>
      <c r="C45" s="164"/>
      <c r="D45" s="165"/>
      <c r="E45" s="66" t="s">
        <v>43</v>
      </c>
      <c r="F45" s="67"/>
      <c r="G45" s="68"/>
    </row>
    <row r="46" spans="1:7" s="65" customFormat="1" ht="15.75" customHeight="1" thickTop="1" x14ac:dyDescent="0.3">
      <c r="A46" s="48" t="s">
        <v>44</v>
      </c>
      <c r="B46" s="69" t="s">
        <v>45</v>
      </c>
      <c r="C46" s="96">
        <v>100</v>
      </c>
      <c r="D46" s="6"/>
      <c r="E46" s="97">
        <f>IF(D46="Yes",C46*$E$8,0)</f>
        <v>0</v>
      </c>
      <c r="F46" s="28"/>
      <c r="G46" s="72">
        <f>E46/4</f>
        <v>0</v>
      </c>
    </row>
    <row r="47" spans="1:7" s="65" customFormat="1" ht="15.75" hidden="1" customHeight="1" x14ac:dyDescent="0.3">
      <c r="A47" s="73"/>
      <c r="B47" s="69" t="s">
        <v>46</v>
      </c>
      <c r="C47" s="96">
        <v>0</v>
      </c>
      <c r="D47" s="6"/>
      <c r="E47" s="97">
        <f t="shared" ref="E47" si="6">IF(D47="Yes",C47,0)</f>
        <v>0</v>
      </c>
      <c r="F47" s="28"/>
      <c r="G47" s="72">
        <f>E47/4</f>
        <v>0</v>
      </c>
    </row>
    <row r="48" spans="1:7" ht="15" customHeight="1" x14ac:dyDescent="0.3">
      <c r="A48" s="73"/>
      <c r="B48" s="69" t="s">
        <v>47</v>
      </c>
      <c r="C48" s="96">
        <v>40</v>
      </c>
      <c r="D48" s="6"/>
      <c r="E48" s="97">
        <f>IF(D48="Yes",C48*$E$8,0)</f>
        <v>0</v>
      </c>
      <c r="F48" s="79"/>
      <c r="G48" s="72">
        <f>E48/4</f>
        <v>0</v>
      </c>
    </row>
    <row r="49" spans="1:8" ht="2.25" customHeight="1" thickBot="1" x14ac:dyDescent="0.35">
      <c r="A49" s="80"/>
      <c r="B49" s="76"/>
      <c r="C49" s="13"/>
      <c r="E49" s="98"/>
      <c r="F49" s="79"/>
      <c r="G49" s="72"/>
    </row>
    <row r="50" spans="1:8" ht="16.8" thickTop="1" thickBot="1" x14ac:dyDescent="0.35">
      <c r="B50" s="84"/>
      <c r="C50" s="99"/>
      <c r="D50" s="100"/>
      <c r="E50" s="101"/>
      <c r="F50" s="79"/>
      <c r="G50" s="86"/>
    </row>
    <row r="51" spans="1:8" ht="18" thickBot="1" x14ac:dyDescent="0.3">
      <c r="A51" s="87"/>
      <c r="B51" s="102" t="s">
        <v>48</v>
      </c>
      <c r="C51" s="102"/>
      <c r="D51" s="103"/>
      <c r="E51" s="104">
        <f>E43+SUM(E45:E49)</f>
        <v>0</v>
      </c>
      <c r="F51" s="91"/>
      <c r="G51" s="92">
        <f>G43+G46+G47+G48+G49</f>
        <v>0</v>
      </c>
    </row>
    <row r="52" spans="1:8" ht="3.75" customHeight="1" x14ac:dyDescent="0.3">
      <c r="A52" s="105"/>
      <c r="B52" s="106"/>
      <c r="C52" s="106"/>
      <c r="D52" s="106"/>
      <c r="E52" s="60"/>
      <c r="F52" s="60"/>
      <c r="G52" s="107"/>
    </row>
    <row r="53" spans="1:8" ht="8.25" customHeight="1" thickBot="1" x14ac:dyDescent="0.3">
      <c r="E53" s="110"/>
    </row>
    <row r="54" spans="1:8" ht="52.65" customHeight="1" x14ac:dyDescent="0.25">
      <c r="A54" s="111" t="s">
        <v>49</v>
      </c>
      <c r="B54" s="154" t="s">
        <v>50</v>
      </c>
      <c r="C54" s="65"/>
      <c r="D54" s="65" t="s">
        <v>51</v>
      </c>
      <c r="E54" s="112"/>
      <c r="F54" s="112"/>
      <c r="G54" s="112"/>
      <c r="H54" s="65"/>
    </row>
    <row r="55" spans="1:8" ht="18.75" customHeight="1" thickBot="1" x14ac:dyDescent="0.35">
      <c r="A55" s="36" t="s">
        <v>52</v>
      </c>
      <c r="B55" s="113" t="s">
        <v>53</v>
      </c>
      <c r="C55" s="114">
        <f>ROUND(0.05*C15,2)</f>
        <v>112.2</v>
      </c>
      <c r="D55" s="7"/>
      <c r="E55" s="114">
        <f>C55*D55*$E$8</f>
        <v>0</v>
      </c>
      <c r="F55" s="40"/>
      <c r="G55" s="40"/>
    </row>
    <row r="56" spans="1:8" ht="15.6" thickBot="1" x14ac:dyDescent="0.3">
      <c r="A56" s="37"/>
      <c r="B56" s="115" t="s">
        <v>54</v>
      </c>
      <c r="C56" s="114">
        <f>ROUND(0.05*C16,2)</f>
        <v>174</v>
      </c>
      <c r="D56" s="8"/>
      <c r="E56" s="97">
        <f>C56*D56*$E$8</f>
        <v>0</v>
      </c>
      <c r="F56" s="40"/>
      <c r="G56" s="40"/>
    </row>
    <row r="57" spans="1:8" ht="15.6" thickBot="1" x14ac:dyDescent="0.3">
      <c r="A57" s="37"/>
      <c r="B57" s="115" t="s">
        <v>55</v>
      </c>
      <c r="C57" s="114">
        <f>ROUND(0.05*C17,2)</f>
        <v>218.8</v>
      </c>
      <c r="D57" s="9"/>
      <c r="E57" s="97">
        <f>C57*D57*$E$8</f>
        <v>0</v>
      </c>
      <c r="F57" s="40"/>
      <c r="G57" s="40"/>
    </row>
    <row r="58" spans="1:8" ht="15.6" thickBot="1" x14ac:dyDescent="0.3">
      <c r="A58" s="37"/>
      <c r="B58" s="21" t="s">
        <v>56</v>
      </c>
      <c r="C58" s="114">
        <f>ROUND(0.05*C18,2)</f>
        <v>241.2</v>
      </c>
      <c r="D58" s="10"/>
      <c r="E58" s="116">
        <f>C58*D58*$E$8</f>
        <v>0</v>
      </c>
      <c r="F58" s="40"/>
      <c r="G58" s="40"/>
    </row>
    <row r="59" spans="1:8" ht="16.2" thickBot="1" x14ac:dyDescent="0.35">
      <c r="A59" s="117"/>
      <c r="B59" s="118"/>
      <c r="C59" s="177" t="s">
        <v>57</v>
      </c>
      <c r="D59" s="178"/>
      <c r="E59" s="119">
        <f>SUM(E55:E58)</f>
        <v>0</v>
      </c>
      <c r="F59" s="40"/>
      <c r="G59" s="40"/>
    </row>
    <row r="60" spans="1:8" ht="2.25" customHeight="1" thickBot="1" x14ac:dyDescent="0.35">
      <c r="A60" s="50"/>
      <c r="B60" s="120"/>
      <c r="C60" s="61"/>
      <c r="D60" s="61"/>
      <c r="E60" s="121"/>
      <c r="F60" s="121"/>
    </row>
    <row r="61" spans="1:8" s="125" customFormat="1" ht="22.65" customHeight="1" x14ac:dyDescent="0.25">
      <c r="A61" s="122"/>
      <c r="B61" s="166" t="s">
        <v>58</v>
      </c>
      <c r="C61" s="167"/>
      <c r="D61" s="167"/>
      <c r="E61" s="123">
        <f>E51-E59</f>
        <v>0</v>
      </c>
      <c r="F61" s="60"/>
      <c r="G61" s="124"/>
    </row>
    <row r="62" spans="1:8" s="65" customFormat="1" ht="15.75" customHeight="1" thickBot="1" x14ac:dyDescent="0.35">
      <c r="A62" s="105"/>
      <c r="B62" s="106"/>
      <c r="C62" s="106"/>
      <c r="D62" s="106"/>
      <c r="E62" s="60"/>
      <c r="F62" s="60"/>
      <c r="G62" s="107"/>
    </row>
    <row r="63" spans="1:8" ht="15.6" x14ac:dyDescent="0.3">
      <c r="A63" s="126" t="s">
        <v>59</v>
      </c>
      <c r="B63" s="127" t="s">
        <v>60</v>
      </c>
      <c r="C63" s="128"/>
      <c r="D63" s="129" t="s">
        <v>61</v>
      </c>
      <c r="E63" s="130">
        <f>E51/40</f>
        <v>0</v>
      </c>
      <c r="F63" s="131">
        <f>E63*40</f>
        <v>0</v>
      </c>
      <c r="G63" s="40"/>
    </row>
    <row r="64" spans="1:8" ht="15.6" x14ac:dyDescent="0.3">
      <c r="A64" s="132" t="s">
        <v>62</v>
      </c>
      <c r="B64" s="133" t="s">
        <v>63</v>
      </c>
      <c r="C64" s="134"/>
      <c r="D64" s="135" t="s">
        <v>64</v>
      </c>
      <c r="E64" s="136">
        <f>E51/20</f>
        <v>0</v>
      </c>
      <c r="F64" s="131">
        <f>E64*20</f>
        <v>0</v>
      </c>
      <c r="G64" s="40"/>
    </row>
    <row r="65" spans="1:7" ht="15.6" x14ac:dyDescent="0.3">
      <c r="A65" s="137" t="s">
        <v>65</v>
      </c>
      <c r="B65" s="138" t="s">
        <v>66</v>
      </c>
      <c r="C65" s="139"/>
      <c r="D65" s="140" t="s">
        <v>67</v>
      </c>
      <c r="E65" s="141">
        <f>E51/10</f>
        <v>0</v>
      </c>
      <c r="F65" s="131">
        <f>E65*10</f>
        <v>0</v>
      </c>
      <c r="G65" s="40"/>
    </row>
    <row r="66" spans="1:7" ht="16.2" thickBot="1" x14ac:dyDescent="0.35">
      <c r="A66" s="142"/>
      <c r="B66" s="143" t="s">
        <v>68</v>
      </c>
      <c r="C66" s="144"/>
      <c r="D66" s="145" t="s">
        <v>69</v>
      </c>
      <c r="E66" s="146">
        <f>E51/4</f>
        <v>0</v>
      </c>
      <c r="F66" s="131">
        <f>E66*4</f>
        <v>0</v>
      </c>
      <c r="G66" s="40"/>
    </row>
    <row r="68" spans="1:7" x14ac:dyDescent="0.25">
      <c r="A68" s="147" t="s">
        <v>70</v>
      </c>
      <c r="B68" s="148"/>
    </row>
    <row r="69" spans="1:7" x14ac:dyDescent="0.25">
      <c r="B69" s="148"/>
    </row>
  </sheetData>
  <sheetProtection formatCells="0" selectLockedCells="1"/>
  <mergeCells count="9">
    <mergeCell ref="B45:D45"/>
    <mergeCell ref="B61:D61"/>
    <mergeCell ref="B6:E6"/>
    <mergeCell ref="B2:E2"/>
    <mergeCell ref="B35:D35"/>
    <mergeCell ref="B4:E4"/>
    <mergeCell ref="B5:E5"/>
    <mergeCell ref="C59:D59"/>
    <mergeCell ref="B37:D37"/>
  </mergeCells>
  <hyperlinks>
    <hyperlink ref="A68" r:id="rId1" display="2021 ADF Ready Reckoner" xr:uid="{10A8C156-1332-4649-BDAA-A3AF13C2D961}"/>
  </hyperlinks>
  <printOptions horizontalCentered="1"/>
  <pageMargins left="0.23622047244094491" right="0.23622047244094491" top="0.15748031496062992" bottom="0.15748031496062992" header="0.31496062992125984" footer="0.31496062992125984"/>
  <pageSetup paperSize="9" scale="61" orientation="portrait" r:id="rId2"/>
  <drawing r:id="rId3"/>
  <extLst>
    <ext xmlns:x14="http://schemas.microsoft.com/office/spreadsheetml/2009/9/main" uri="{CCE6A557-97BC-4b89-ADB6-D9C93CAAB3DF}">
      <x14:dataValidations xmlns:xm="http://schemas.microsoft.com/office/excel/2006/main" xWindow="1206" yWindow="521" count="2">
        <x14:dataValidation type="list" allowBlank="1" showInputMessage="1" showErrorMessage="1" errorTitle="Year Level Entry Required" error="Select the Year Level from the drop down box provided" promptTitle="Use the Drop Arrow" prompt="Select the Year Level" xr:uid="{474BB196-F58D-4F09-8DA1-9D62C274C2E4}">
          <x14:formula1>
            <xm:f>'data list'!$A$1:$A$7</xm:f>
          </x14:formula1>
          <xm:sqref>D8:D12</xm:sqref>
        </x14:dataValidation>
        <x14:dataValidation type="list" allowBlank="1" showInputMessage="1" showErrorMessage="1" xr:uid="{6830FFAA-1C97-4D10-8BBB-4161D17ED882}">
          <x14:formula1>
            <xm:f>'data list'!$C$1:$C$3</xm:f>
          </x14:formula1>
          <xm:sqref>D46:D48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B20A7-2611-4D1B-A364-74AFC7435686}">
  <dimension ref="A1:C7"/>
  <sheetViews>
    <sheetView workbookViewId="0">
      <selection activeCell="D15" sqref="D15"/>
    </sheetView>
  </sheetViews>
  <sheetFormatPr defaultRowHeight="13.2" x14ac:dyDescent="0.25"/>
  <sheetData>
    <row r="1" spans="1:3" x14ac:dyDescent="0.25">
      <c r="A1" s="5" t="s">
        <v>27</v>
      </c>
    </row>
    <row r="2" spans="1:3" x14ac:dyDescent="0.25">
      <c r="A2" s="5" t="s">
        <v>28</v>
      </c>
      <c r="B2">
        <v>0</v>
      </c>
      <c r="C2" s="5" t="s">
        <v>71</v>
      </c>
    </row>
    <row r="3" spans="1:3" x14ac:dyDescent="0.25">
      <c r="A3" s="5" t="s">
        <v>29</v>
      </c>
      <c r="B3">
        <v>1</v>
      </c>
      <c r="C3" s="5" t="s">
        <v>72</v>
      </c>
    </row>
    <row r="4" spans="1:3" x14ac:dyDescent="0.25">
      <c r="A4" s="5" t="s">
        <v>30</v>
      </c>
      <c r="B4">
        <v>2</v>
      </c>
    </row>
    <row r="5" spans="1:3" x14ac:dyDescent="0.25">
      <c r="A5" s="5" t="s">
        <v>31</v>
      </c>
      <c r="B5">
        <v>3</v>
      </c>
    </row>
    <row r="6" spans="1:3" x14ac:dyDescent="0.25">
      <c r="A6" s="5" t="s">
        <v>32</v>
      </c>
      <c r="B6">
        <v>4</v>
      </c>
    </row>
    <row r="7" spans="1:3" x14ac:dyDescent="0.25">
      <c r="A7" s="5" t="s">
        <v>33</v>
      </c>
      <c r="B7">
        <v>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1 6 " ? > < W o r k b o o k S t a t e   x m l n s : i = " h t t p : / / w w w . w 3 . o r g / 2 0 0 1 / X M L S c h e m a - i n s t a n c e "   x m l n s = " h t t p : / / s c h e m a s . m i c r o s o f t . c o m / P o w e r B I A d d I n " > < L a s t P r o v i d e d R a n g e N a m e I d > 0 < / L a s t P r o v i d e d R a n g e N a m e I d > < L a s t U s e d G r o u p O b j e c t I d > < / L a s t U s e d G r o u p O b j e c t I d > < T i l e s L i s t > < T i l e s / > < / T i l e s L i s t > < / W o r k b o o k S t a t e > 
</file>

<file path=customXml/item4.xml><?xml version="1.0" encoding="utf-8"?>
<ct:contentTypeSchema xmlns:ct="http://schemas.microsoft.com/office/2006/metadata/contentType" xmlns:ma="http://schemas.microsoft.com/office/2006/metadata/properties/metaAttributes" ct:_="" ma:_="" ma:contentTypeName="Document" ma:contentTypeID="0x010100BA0238C24635104593AD2E01A4CB1D05" ma:contentTypeVersion="2" ma:contentTypeDescription="Create a new document." ma:contentTypeScope="" ma:versionID="2b25ee88b164e1a0e085d3f3e7c6c523">
  <xsd:schema xmlns:xsd="http://www.w3.org/2001/XMLSchema" xmlns:xs="http://www.w3.org/2001/XMLSchema" xmlns:p="http://schemas.microsoft.com/office/2006/metadata/properties" xmlns:ns1="http://schemas.microsoft.com/sharepoint/v3" targetNamespace="http://schemas.microsoft.com/office/2006/metadata/properties" ma:root="true" ma:fieldsID="77495c11f9cb744321fa7fed5f64acff"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6B7AD878-6628-4583-AD03-FAAB15E38D0E}">
  <ds:schemaRefs>
    <ds:schemaRef ds:uri="http://schemas.microsoft.com/sharepoint/v3/contenttype/forms"/>
  </ds:schemaRefs>
</ds:datastoreItem>
</file>

<file path=customXml/itemProps2.xml><?xml version="1.0" encoding="utf-8"?>
<ds:datastoreItem xmlns:ds="http://schemas.openxmlformats.org/officeDocument/2006/customXml" ds:itemID="{16858912-EA38-4A86-B68D-B23FE883B35C}">
  <ds:schemaRefs>
    <ds:schemaRef ds:uri="http://schemas.microsoft.com/office/2006/metadata/properties"/>
    <ds:schemaRef ds:uri="http://schemas.microsoft.com/office/infopath/2007/PartnerControls"/>
    <ds:schemaRef ds:uri="6e11304f-6e8b-4361-a84a-ed326649bcde"/>
    <ds:schemaRef ds:uri="88a78eae-8370-4913-bc3d-566f86ba5bbb"/>
  </ds:schemaRefs>
</ds:datastoreItem>
</file>

<file path=customXml/itemProps3.xml><?xml version="1.0" encoding="utf-8"?>
<ds:datastoreItem xmlns:ds="http://schemas.openxmlformats.org/officeDocument/2006/customXml" ds:itemID="{D53F21FE-BFEE-4AC4-8D1F-F060B8A567DF}">
  <ds:schemaRefs>
    <ds:schemaRef ds:uri="http://schemas.microsoft.com/PowerBIAddIn"/>
  </ds:schemaRefs>
</ds:datastoreItem>
</file>

<file path=customXml/itemProps4.xml><?xml version="1.0" encoding="utf-8"?>
<ds:datastoreItem xmlns:ds="http://schemas.openxmlformats.org/officeDocument/2006/customXml" ds:itemID="{7C92E745-EB39-4ECA-B81C-031717861D82}"/>
</file>

<file path=customXml/itemProps5.xml><?xml version="1.0" encoding="utf-8"?>
<ds:datastoreItem xmlns:ds="http://schemas.openxmlformats.org/officeDocument/2006/customXml" ds:itemID="{845FB21A-FD49-42F4-851D-F4B03E35F78E}">
  <ds:schemaRefs>
    <ds:schemaRef ds:uri="http://schemas.microsoft.com/office/2006/metadata/longProperties"/>
  </ds:schemaRefs>
</ds:datastoreItem>
</file>

<file path=docMetadata/LabelInfo.xml><?xml version="1.0" encoding="utf-8"?>
<clbl:labelList xmlns:clbl="http://schemas.microsoft.com/office/2020/mipLabelMetadata">
  <clbl:label id="{378620f7-aa4a-40ac-902a-2ef913d8ed69}" enabled="0" method="" siteId="{378620f7-aa4a-40ac-902a-2ef913d8ed6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Fee Calculation 2025</vt:lpstr>
      <vt:lpstr>data list</vt:lpstr>
      <vt:lpstr>'Fee Calculation 2025'!Print_Area</vt:lpstr>
    </vt:vector>
  </TitlesOfParts>
  <Manager/>
  <Company>St. Joseph's College, Gregory Terrace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dcoetzee</dc:creator>
  <cp:keywords/>
  <dc:description/>
  <cp:lastModifiedBy>Belinda Martin</cp:lastModifiedBy>
  <cp:revision/>
  <dcterms:created xsi:type="dcterms:W3CDTF">2013-07-05T04:58:52Z</dcterms:created>
  <dcterms:modified xsi:type="dcterms:W3CDTF">2025-01-30T02:56:40Z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lpwstr>1</vt:lpwstr>
  </property>
  <property fmtid="{D5CDD505-2E9C-101B-9397-08002B2CF9AE}" pid="3" name="ContentTypeId">
    <vt:lpwstr>0x010100BA0238C24635104593AD2E01A4CB1D05</vt:lpwstr>
  </property>
  <property fmtid="{D5CDD505-2E9C-101B-9397-08002B2CF9AE}" pid="4" name="Order">
    <vt:r8>3000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MediaServiceImageTags">
    <vt:lpwstr/>
  </property>
  <property fmtid="{D5CDD505-2E9C-101B-9397-08002B2CF9AE}" pid="9" name="_SourceUrl">
    <vt:lpwstr/>
  </property>
  <property fmtid="{D5CDD505-2E9C-101B-9397-08002B2CF9AE}" pid="10" name="_SharedFileIndex">
    <vt:lpwstr/>
  </property>
</Properties>
</file>